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srv\ファイルサーバリンク\施設整備室\旧施設整備課\30事業チーム\22体育館空調\31実施方針から決定まで\42事業契約書案、様式集修正公表\21ウェブサイト用\様式集\"/>
    </mc:Choice>
  </mc:AlternateContent>
  <bookViews>
    <workbookView xWindow="-105" yWindow="-105" windowWidth="19425" windowHeight="10560" tabRatio="787"/>
  </bookViews>
  <sheets>
    <sheet name="様式1-1" sheetId="118" r:id="rId1"/>
    <sheet name="様式1-2" sheetId="119" r:id="rId2"/>
    <sheet name="様式1-3" sheetId="120" r:id="rId3"/>
    <sheet name="様式1-4" sheetId="121" r:id="rId4"/>
    <sheet name="様式1-5" sheetId="122" r:id="rId5"/>
    <sheet name="様式1-6" sheetId="123" r:id="rId6"/>
    <sheet name="様式1-7" sheetId="124" r:id="rId7"/>
    <sheet name="様式1-8" sheetId="125" r:id="rId8"/>
    <sheet name="様式１-９" sheetId="126" r:id="rId9"/>
    <sheet name="様式1-10" sheetId="127" r:id="rId10"/>
    <sheet name="様式5-1" sheetId="97" r:id="rId11"/>
    <sheet name="様式5-2" sheetId="98" r:id="rId12"/>
    <sheet name="様式5-3" sheetId="99" r:id="rId13"/>
    <sheet name="様式5-4" sheetId="101" r:id="rId14"/>
    <sheet name="様式5-5" sheetId="100" r:id="rId15"/>
    <sheet name="様式5-6" sheetId="108" r:id="rId16"/>
    <sheet name="様式5-7" sheetId="103" r:id="rId17"/>
    <sheet name="様式5-8" sheetId="104" r:id="rId18"/>
    <sheet name="様式5-9" sheetId="105" r:id="rId19"/>
    <sheet name="様式5-10" sheetId="107" r:id="rId20"/>
    <sheet name="様式5-11" sheetId="106" r:id="rId21"/>
    <sheet name="様式7-8" sheetId="109" r:id="rId22"/>
    <sheet name="様式9-1" sheetId="110" r:id="rId23"/>
    <sheet name="様式9-2" sheetId="111" r:id="rId24"/>
    <sheet name="様式9-3-1" sheetId="112" r:id="rId25"/>
    <sheet name="様式9-3-２" sheetId="113" r:id="rId26"/>
    <sheet name="様式9-4-1" sheetId="114" r:id="rId27"/>
    <sheet name="様式9-4-2" sheetId="115" r:id="rId28"/>
    <sheet name="様式9-5" sheetId="116" r:id="rId29"/>
    <sheet name="様式9-7" sheetId="117" r:id="rId30"/>
  </sheets>
  <externalReferences>
    <externalReference r:id="rId31"/>
  </externalReferences>
  <definedNames>
    <definedName name="_1_0T_学校" localSheetId="9">#REF!</definedName>
    <definedName name="_1_0T_学校" localSheetId="5">#REF!</definedName>
    <definedName name="_1_0T_学校" localSheetId="7">#REF!</definedName>
    <definedName name="_1_0T_学校" localSheetId="8">#REF!</definedName>
    <definedName name="_1_0T_学校" localSheetId="11">#REF!</definedName>
    <definedName name="_1_0T_学校" localSheetId="14">#REF!</definedName>
    <definedName name="_1_0T_学校" localSheetId="16">#REF!</definedName>
    <definedName name="_1_0T_学校" localSheetId="17">#REF!</definedName>
    <definedName name="_1_0T_学校" localSheetId="21">#REF!</definedName>
    <definedName name="_1_0T_学校" localSheetId="29">#REF!</definedName>
    <definedName name="_1_0T_学校">#REF!</definedName>
    <definedName name="EHPIN" localSheetId="11">#REF!</definedName>
    <definedName name="EHPIN" localSheetId="14">#REF!</definedName>
    <definedName name="EHPIN" localSheetId="16">#REF!</definedName>
    <definedName name="EHPIN" localSheetId="17">#REF!</definedName>
    <definedName name="EHPIN" localSheetId="21">#REF!</definedName>
    <definedName name="EHPIN" localSheetId="29">#REF!</definedName>
    <definedName name="EHPIN">#REF!</definedName>
    <definedName name="EHPOUT" localSheetId="11">#REF!</definedName>
    <definedName name="EHPOUT" localSheetId="14">#REF!</definedName>
    <definedName name="EHPOUT" localSheetId="16">#REF!</definedName>
    <definedName name="EHPOUT" localSheetId="17">#REF!</definedName>
    <definedName name="EHPOUT" localSheetId="21">#REF!</definedName>
    <definedName name="EHPOUT" localSheetId="29">#REF!</definedName>
    <definedName name="EHPOUT">#REF!</definedName>
    <definedName name="FAX" localSheetId="11">#REF!</definedName>
    <definedName name="FAX" localSheetId="14">#REF!</definedName>
    <definedName name="FAX" localSheetId="16">#REF!</definedName>
    <definedName name="FAX" localSheetId="17">#REF!</definedName>
    <definedName name="FAX">#REF!</definedName>
    <definedName name="GHPIN" localSheetId="11">#REF!</definedName>
    <definedName name="GHPIN" localSheetId="14">#REF!</definedName>
    <definedName name="GHPIN" localSheetId="16">#REF!</definedName>
    <definedName name="GHPIN" localSheetId="17">#REF!</definedName>
    <definedName name="GHPIN">#REF!</definedName>
    <definedName name="GHPOUT" localSheetId="11">#REF!</definedName>
    <definedName name="GHPOUT" localSheetId="14">#REF!</definedName>
    <definedName name="GHPOUT" localSheetId="16">#REF!</definedName>
    <definedName name="GHPOUT" localSheetId="17">#REF!</definedName>
    <definedName name="GHPOUT">#REF!</definedName>
    <definedName name="INVIN" localSheetId="11">#REF!</definedName>
    <definedName name="INVIN" localSheetId="14">#REF!</definedName>
    <definedName name="INVIN" localSheetId="16">#REF!</definedName>
    <definedName name="INVIN" localSheetId="17">#REF!</definedName>
    <definedName name="INVIN">#REF!</definedName>
    <definedName name="INVOUT" localSheetId="11">#REF!</definedName>
    <definedName name="INVOUT" localSheetId="14">#REF!</definedName>
    <definedName name="INVOUT" localSheetId="16">#REF!</definedName>
    <definedName name="INVOUT" localSheetId="17">#REF!</definedName>
    <definedName name="INVOUT">#REF!</definedName>
    <definedName name="list">[1]令和4年度配置!$A$4:$J$95</definedName>
    <definedName name="_xlnm.Print_Area" localSheetId="0">'様式1-1'!$A$1:$E$39</definedName>
    <definedName name="_xlnm.Print_Area" localSheetId="9">'様式1-10'!$A$1:$AE$40</definedName>
    <definedName name="_xlnm.Print_Area" localSheetId="1">'様式1-2'!$A$1:$M$34</definedName>
    <definedName name="_xlnm.Print_Area" localSheetId="2">'様式1-3'!$A$1:$E$39</definedName>
    <definedName name="_xlnm.Print_Area" localSheetId="3">'様式1-4'!$A$1:$M$33</definedName>
    <definedName name="_xlnm.Print_Area" localSheetId="4">'様式1-5'!$A$1:$AE$31</definedName>
    <definedName name="_xlnm.Print_Area" localSheetId="5">'様式1-6'!$A$1:$AE$93</definedName>
    <definedName name="_xlnm.Print_Area" localSheetId="6">'様式1-7'!$A$1:$AE$31</definedName>
    <definedName name="_xlnm.Print_Area" localSheetId="7">'様式1-8'!$A$1:$AF$31</definedName>
    <definedName name="_xlnm.Print_Area" localSheetId="8">'様式１-９'!$A$1:$AE$34</definedName>
    <definedName name="_xlnm.Print_Area" localSheetId="10">'様式5-1'!$A$1:$D$49</definedName>
    <definedName name="_xlnm.Print_Area" localSheetId="19">'様式5-10'!$A$1:$V$53</definedName>
    <definedName name="_xlnm.Print_Area" localSheetId="20">'様式5-11'!$A$1:$S$40</definedName>
    <definedName name="_xlnm.Print_Area" localSheetId="11">'様式5-2'!$A$1:$N$52</definedName>
    <definedName name="_xlnm.Print_Area" localSheetId="12">'様式5-3'!$A$1:$G$23</definedName>
    <definedName name="_xlnm.Print_Area" localSheetId="13">'様式5-4'!$B$1:$Y$175</definedName>
    <definedName name="_xlnm.Print_Area" localSheetId="14">'様式5-5'!$A$1:$J$129</definedName>
    <definedName name="_xlnm.Print_Area" localSheetId="15">'様式5-6'!$A$1:$Y$76</definedName>
    <definedName name="_xlnm.Print_Area" localSheetId="16">'様式5-7'!$A$1:$H$21</definedName>
    <definedName name="_xlnm.Print_Area" localSheetId="17">'様式5-8'!$A$1:$H$119</definedName>
    <definedName name="_xlnm.Print_Area" localSheetId="18">'様式5-9'!$A$1:$Y$50</definedName>
    <definedName name="_xlnm.Print_Area" localSheetId="21">'様式7-8'!$A$1:$BX$93</definedName>
    <definedName name="_xlnm.Print_Area" localSheetId="22">'様式9-1'!$A$1:$D$49</definedName>
    <definedName name="_xlnm.Print_Area" localSheetId="23">'様式9-2'!$A$1:$R$169</definedName>
    <definedName name="_xlnm.Print_Area" localSheetId="24">'様式9-3-1'!$A$1:$M$168</definedName>
    <definedName name="_xlnm.Print_Area" localSheetId="25">'様式9-3-２'!$A$1:$M$111</definedName>
    <definedName name="_xlnm.Print_Area" localSheetId="26">'様式9-4-1'!$A$1:$Y$88</definedName>
    <definedName name="_xlnm.Print_Area" localSheetId="27">'様式9-4-2'!$A$1:$Y$89</definedName>
    <definedName name="_xlnm.Print_Area" localSheetId="29">'様式9-7'!$A$1:$H$43</definedName>
    <definedName name="_xlnm.Print_Titles" localSheetId="5">'様式1-6'!$1:$8</definedName>
    <definedName name="_xlnm.Print_Titles" localSheetId="14">'様式5-5'!$1:$1</definedName>
    <definedName name="_xlnm.Print_Titles" localSheetId="21">'様式7-8'!$1:$5</definedName>
    <definedName name="_xlnm.Print_Titles" localSheetId="23">'様式9-2'!$1:$11</definedName>
    <definedName name="_xlnm.Print_Titles" localSheetId="24">'様式9-3-1'!$1:$12</definedName>
    <definedName name="_xlnm.Print_Titles" localSheetId="25">'様式9-3-２'!$1:$12</definedName>
    <definedName name="school" localSheetId="11">#REF!</definedName>
    <definedName name="school" localSheetId="14">#REF!</definedName>
    <definedName name="school" localSheetId="16">#REF!</definedName>
    <definedName name="school" localSheetId="17">#REF!</definedName>
    <definedName name="school" localSheetId="21">#REF!</definedName>
    <definedName name="school" localSheetId="29">#REF!</definedName>
    <definedName name="school">#REF!</definedName>
    <definedName name="schoolname" localSheetId="11">#REF!</definedName>
    <definedName name="schoolname" localSheetId="14">#REF!</definedName>
    <definedName name="schoolname" localSheetId="16">#REF!</definedName>
    <definedName name="schoolname" localSheetId="17">#REF!</definedName>
    <definedName name="schoolname" localSheetId="21">#REF!</definedName>
    <definedName name="schoolname" localSheetId="29">#REF!</definedName>
    <definedName name="schoolname">#REF!</definedName>
    <definedName name="TEL" localSheetId="11">#REF!</definedName>
    <definedName name="TEL" localSheetId="14">#REF!</definedName>
    <definedName name="TEL" localSheetId="16">#REF!</definedName>
    <definedName name="TEL" localSheetId="17">#REF!</definedName>
    <definedName name="TEL" localSheetId="21">#REF!</definedName>
    <definedName name="TEL" localSheetId="29">#REF!</definedName>
    <definedName name="TEL">#REF!</definedName>
    <definedName name="Z_1BCB13DC_95F3_4B99_A7CD_CB939C3273DB_.wvu.PrintArea" localSheetId="9" hidden="1">'様式1-10'!$A$1:$AE$40</definedName>
    <definedName name="Z_1E432D73_D559_4735_96E9_E42C2997E3E5_.wvu.PrintArea" localSheetId="10" hidden="1">'様式5-1'!$A$1:$D$49</definedName>
    <definedName name="Z_1E432D73_D559_4735_96E9_E42C2997E3E5_.wvu.PrintArea" localSheetId="11" hidden="1">'様式5-2'!$A$1:$N$52</definedName>
    <definedName name="Z_1E432D73_D559_4735_96E9_E42C2997E3E5_.wvu.PrintArea" localSheetId="15" hidden="1">'様式5-6'!$B$1:$AD$75</definedName>
    <definedName name="Z_1E432D73_D559_4735_96E9_E42C2997E3E5_.wvu.PrintArea" localSheetId="18" hidden="1">'様式5-9'!$B$1:$W$50</definedName>
    <definedName name="Z_1E432D73_D559_4735_96E9_E42C2997E3E5_.wvu.PrintArea" localSheetId="22" hidden="1">'様式9-1'!$A$1:$D$49</definedName>
    <definedName name="Z_33DA35B7_ABBE_4501_A920_4DDCA9D7D0D6_.wvu.PrintArea" localSheetId="4" hidden="1">'様式1-5'!$A$1:$AE$31</definedName>
    <definedName name="Z_33DA35B7_ABBE_4501_A920_4DDCA9D7D0D6_.wvu.PrintArea" localSheetId="5" hidden="1">'様式1-6'!$B$1:$AE$93</definedName>
    <definedName name="Z_33DA35B7_ABBE_4501_A920_4DDCA9D7D0D6_.wvu.PrintArea" localSheetId="6" hidden="1">'様式1-7'!$A$1:$AE$31</definedName>
    <definedName name="Z_33DA35B7_ABBE_4501_A920_4DDCA9D7D0D6_.wvu.PrintArea" localSheetId="7" hidden="1">'様式1-8'!$B$1:$AF$31</definedName>
    <definedName name="Z_33DA35B7_ABBE_4501_A920_4DDCA9D7D0D6_.wvu.PrintArea" localSheetId="8" hidden="1">'様式１-９'!$A$1:$AE$35</definedName>
    <definedName name="Z_36C445CC_D594_4D4E_AC55_4FA536BA7E56_.wvu.PrintArea" localSheetId="9" hidden="1">'様式1-10'!$A$1:$AE$40</definedName>
    <definedName name="Z_979162ED_FCC6_4A2A_8F1C_D8F82B2A4B7F_.wvu.PrintArea" localSheetId="9" hidden="1">'様式1-10'!$A$1:$AE$40</definedName>
    <definedName name="Z_CB4F0228_B843_4866_A605_6E13EB560BD4_.wvu.PrintArea" localSheetId="4" hidden="1">'様式1-5'!$A$1:$AE$31</definedName>
    <definedName name="Z_CB4F0228_B843_4866_A605_6E13EB560BD4_.wvu.PrintArea" localSheetId="5" hidden="1">'様式1-6'!$B$1:$AE$93</definedName>
    <definedName name="Z_CB4F0228_B843_4866_A605_6E13EB560BD4_.wvu.PrintArea" localSheetId="6" hidden="1">'様式1-7'!$A$1:$AE$31</definedName>
    <definedName name="Z_CB4F0228_B843_4866_A605_6E13EB560BD4_.wvu.PrintArea" localSheetId="7" hidden="1">'様式1-8'!$B$1:$AF$31</definedName>
    <definedName name="Z_CB4F0228_B843_4866_A605_6E13EB560BD4_.wvu.PrintArea" localSheetId="8" hidden="1">'様式１-９'!$A$1:$AE$35</definedName>
    <definedName name="Z_D82D77C2_77EC_43FF_8605_1279ACF5C218_.wvu.PrintArea" localSheetId="9" hidden="1">'様式1-10'!$A$1:$AE$40</definedName>
    <definedName name="Z_EA5818E3_79DA_4EF1_B123_D5EE035E32C5_.wvu.PrintArea" localSheetId="4" hidden="1">'様式1-5'!$A$1:$AE$31</definedName>
    <definedName name="Z_EA5818E3_79DA_4EF1_B123_D5EE035E32C5_.wvu.PrintArea" localSheetId="5" hidden="1">'様式1-6'!$B$1:$AE$93</definedName>
    <definedName name="Z_EA5818E3_79DA_4EF1_B123_D5EE035E32C5_.wvu.PrintArea" localSheetId="6" hidden="1">'様式1-7'!$A$1:$AE$31</definedName>
    <definedName name="Z_EA5818E3_79DA_4EF1_B123_D5EE035E32C5_.wvu.PrintArea" localSheetId="7" hidden="1">'様式1-8'!$B$1:$AF$31</definedName>
    <definedName name="Z_EA5818E3_79DA_4EF1_B123_D5EE035E32C5_.wvu.PrintArea" localSheetId="8" hidden="1">'様式１-９'!$A$1:$AE$35</definedName>
    <definedName name="Z_EA5818E3_79DA_4EF1_B123_D5EE035E32C5_.wvu.Rows" localSheetId="4" hidden="1">'様式1-5'!$29:$30</definedName>
    <definedName name="Z_EA5818E3_79DA_4EF1_B123_D5EE035E32C5_.wvu.Rows" localSheetId="5" hidden="1">'様式1-6'!#REF!</definedName>
    <definedName name="Z_EA5818E3_79DA_4EF1_B123_D5EE035E32C5_.wvu.Rows" localSheetId="6" hidden="1">'様式1-7'!$29:$30</definedName>
    <definedName name="Z_EA5818E3_79DA_4EF1_B123_D5EE035E32C5_.wvu.Rows" localSheetId="7" hidden="1">'様式1-8'!#REF!</definedName>
    <definedName name="Z_EA5818E3_79DA_4EF1_B123_D5EE035E32C5_.wvu.Rows" localSheetId="8" hidden="1">'様式１-９'!#REF!</definedName>
    <definedName name="システム" localSheetId="19">#REF!</definedName>
    <definedName name="システム" localSheetId="11">#REF!</definedName>
    <definedName name="システム" localSheetId="14">#REF!</definedName>
    <definedName name="システム" localSheetId="16">#REF!</definedName>
    <definedName name="システム" localSheetId="17">#REF!</definedName>
    <definedName name="システム" localSheetId="29">#REF!</definedName>
    <definedName name="システム">#REF!</definedName>
    <definedName name="回答部署" localSheetId="11">#REF!</definedName>
    <definedName name="回答部署" localSheetId="14">#REF!</definedName>
    <definedName name="回答部署" localSheetId="16">#REF!</definedName>
    <definedName name="回答部署" localSheetId="17">#REF!</definedName>
    <definedName name="回答部署" localSheetId="29">#REF!</definedName>
    <definedName name="回答部署">#REF!</definedName>
    <definedName name="関連項目" localSheetId="11">#REF!</definedName>
    <definedName name="関連項目" localSheetId="14">#REF!</definedName>
    <definedName name="関連項目" localSheetId="16">#REF!</definedName>
    <definedName name="関連項目" localSheetId="17">#REF!</definedName>
    <definedName name="関連項目" localSheetId="29">#REF!</definedName>
    <definedName name="関連項目">#REF!</definedName>
    <definedName name="支店" localSheetId="11">#REF!</definedName>
    <definedName name="支店" localSheetId="14">#REF!</definedName>
    <definedName name="支店" localSheetId="16">#REF!</definedName>
    <definedName name="支店" localSheetId="17">#REF!</definedName>
    <definedName name="支店">#REF!</definedName>
    <definedName name="電源" localSheetId="11">#REF!</definedName>
    <definedName name="電源" localSheetId="14">#REF!</definedName>
    <definedName name="電源" localSheetId="16">#REF!</definedName>
    <definedName name="電源" localSheetId="17">#REF!</definedName>
    <definedName name="電源">#REF!</definedName>
    <definedName name="日付" localSheetId="11">#REF!</definedName>
    <definedName name="日付" localSheetId="14">#REF!</definedName>
    <definedName name="日付" localSheetId="16">#REF!</definedName>
    <definedName name="日付" localSheetId="17">#REF!</definedName>
    <definedName name="日付">#REF!</definedName>
    <definedName name="標準" localSheetId="11">#REF!</definedName>
    <definedName name="標準" localSheetId="14">#REF!</definedName>
    <definedName name="標準" localSheetId="16">#REF!</definedName>
    <definedName name="標準" localSheetId="17">#REF!</definedName>
    <definedName name="標準">#REF!</definedName>
    <definedName name="補助キーワード" localSheetId="11">#REF!</definedName>
    <definedName name="補助キーワード" localSheetId="14">#REF!</definedName>
    <definedName name="補助キーワード" localSheetId="16">#REF!</definedName>
    <definedName name="補助キーワード" localSheetId="17">#REF!</definedName>
    <definedName name="補助キーワード">#REF!</definedName>
    <definedName name="問合せ部署" localSheetId="11">#REF!</definedName>
    <definedName name="問合せ部署" localSheetId="14">#REF!</definedName>
    <definedName name="問合せ部署" localSheetId="16">#REF!</definedName>
    <definedName name="問合せ部署" localSheetId="17">#REF!</definedName>
    <definedName name="問合せ部署">#REF!</definedName>
    <definedName name="用途" localSheetId="11">#REF!</definedName>
    <definedName name="用途" localSheetId="14">#REF!</definedName>
    <definedName name="用途" localSheetId="16">#REF!</definedName>
    <definedName name="用途" localSheetId="17">#REF!</definedName>
    <definedName name="用途">#REF!</definedName>
  </definedNames>
  <calcPr calcId="191029"/>
  <customWorkbookViews>
    <customWorkbookView name="吉田健二 - 個人用ビュー" guid="{1E432D73-D559-4735-96E9-E42C2997E3E5}" mergeInterval="0" personalView="1" maximized="1" windowWidth="1020" windowHeight="536" activeSheetId="2"/>
  </customWorkbookViews>
</workbook>
</file>

<file path=xl/calcChain.xml><?xml version="1.0" encoding="utf-8"?>
<calcChain xmlns="http://schemas.openxmlformats.org/spreadsheetml/2006/main">
  <c r="AN44" i="127" l="1"/>
  <c r="AM44" i="127"/>
  <c r="AL44" i="127"/>
  <c r="AK44" i="127"/>
  <c r="AJ44" i="127"/>
  <c r="AI44" i="127"/>
  <c r="AH44" i="127"/>
  <c r="AN39" i="126"/>
  <c r="AM39" i="126"/>
  <c r="AL39" i="126"/>
  <c r="AK39" i="126"/>
  <c r="AJ39" i="126"/>
  <c r="AI39" i="126"/>
  <c r="AH39" i="126"/>
  <c r="H12" i="125"/>
  <c r="H11" i="125"/>
  <c r="H10" i="125"/>
  <c r="H9" i="125"/>
  <c r="AR35" i="124"/>
  <c r="AQ35" i="124"/>
  <c r="AP35" i="124"/>
  <c r="AO35" i="124"/>
  <c r="AN35" i="124"/>
  <c r="AM35" i="124"/>
  <c r="AL35" i="124"/>
  <c r="AK35" i="124"/>
  <c r="AJ35" i="124"/>
  <c r="AI35" i="124"/>
  <c r="AH35" i="124"/>
  <c r="AN35" i="122"/>
  <c r="AM35" i="122"/>
  <c r="AL35" i="122"/>
  <c r="AK35" i="122"/>
  <c r="AJ35" i="122"/>
  <c r="AI35" i="122"/>
  <c r="AH35" i="122"/>
  <c r="O36" i="105" l="1"/>
  <c r="O31" i="105"/>
  <c r="O26" i="105"/>
  <c r="O20" i="105"/>
  <c r="N38" i="105"/>
  <c r="N30" i="105"/>
  <c r="N22" i="105"/>
  <c r="F113" i="104"/>
  <c r="F111" i="104"/>
  <c r="O41" i="105" s="1"/>
  <c r="F107" i="104"/>
  <c r="N41" i="105" s="1"/>
  <c r="F100" i="104"/>
  <c r="M39" i="105" s="1"/>
  <c r="F95" i="104"/>
  <c r="G95" i="104" s="1"/>
  <c r="F94" i="104"/>
  <c r="F89" i="104"/>
  <c r="G89" i="104" s="1"/>
  <c r="F88" i="104"/>
  <c r="G88" i="104" s="1"/>
  <c r="F87" i="104"/>
  <c r="G87" i="104" s="1"/>
  <c r="F86" i="104"/>
  <c r="G86" i="104" s="1"/>
  <c r="F85" i="104"/>
  <c r="G85" i="104" s="1"/>
  <c r="F84" i="104"/>
  <c r="G84" i="104" s="1"/>
  <c r="F83" i="104"/>
  <c r="G83" i="104" s="1"/>
  <c r="F82" i="104"/>
  <c r="G82" i="104" s="1"/>
  <c r="F81" i="104"/>
  <c r="G81" i="104" s="1"/>
  <c r="F80" i="104"/>
  <c r="G80" i="104" s="1"/>
  <c r="F79" i="104"/>
  <c r="G79" i="104" s="1"/>
  <c r="F78" i="104"/>
  <c r="G78" i="104" s="1"/>
  <c r="F77" i="104"/>
  <c r="G77" i="104" s="1"/>
  <c r="F76" i="104"/>
  <c r="G76" i="104" s="1"/>
  <c r="F75" i="104"/>
  <c r="G75" i="104" s="1"/>
  <c r="F74" i="104"/>
  <c r="G74" i="104" s="1"/>
  <c r="F73" i="104"/>
  <c r="G73" i="104" s="1"/>
  <c r="F72" i="104"/>
  <c r="G72" i="104" s="1"/>
  <c r="F71" i="104"/>
  <c r="G71" i="104" s="1"/>
  <c r="F70" i="104"/>
  <c r="G70" i="104" s="1"/>
  <c r="F69" i="104"/>
  <c r="G69" i="104" s="1"/>
  <c r="F68" i="104"/>
  <c r="G68" i="104" s="1"/>
  <c r="F67" i="104"/>
  <c r="G67" i="104" s="1"/>
  <c r="F66" i="104"/>
  <c r="G66" i="104" s="1"/>
  <c r="F65" i="104"/>
  <c r="G65" i="104" s="1"/>
  <c r="F64" i="104"/>
  <c r="G64" i="104" s="1"/>
  <c r="F63" i="104"/>
  <c r="G63" i="104" s="1"/>
  <c r="F57" i="104"/>
  <c r="G57" i="104" s="1"/>
  <c r="F56" i="104"/>
  <c r="G56" i="104" s="1"/>
  <c r="F55" i="104"/>
  <c r="G55" i="104" s="1"/>
  <c r="F54" i="104"/>
  <c r="G54" i="104" s="1"/>
  <c r="F53" i="104"/>
  <c r="G53" i="104" s="1"/>
  <c r="F52" i="104"/>
  <c r="G52" i="104" s="1"/>
  <c r="F51" i="104"/>
  <c r="G51" i="104" s="1"/>
  <c r="F50" i="104"/>
  <c r="G50" i="104" s="1"/>
  <c r="F49" i="104"/>
  <c r="G49" i="104" s="1"/>
  <c r="F48" i="104"/>
  <c r="G48" i="104" s="1"/>
  <c r="F47" i="104"/>
  <c r="G47" i="104" s="1"/>
  <c r="F46" i="104"/>
  <c r="G46" i="104" s="1"/>
  <c r="F45" i="104"/>
  <c r="G45" i="104" s="1"/>
  <c r="F44" i="104"/>
  <c r="G44" i="104" s="1"/>
  <c r="F43" i="104"/>
  <c r="G43" i="104" s="1"/>
  <c r="F42" i="104"/>
  <c r="G42" i="104" s="1"/>
  <c r="F41" i="104"/>
  <c r="G41" i="104" s="1"/>
  <c r="F40" i="104"/>
  <c r="G40" i="104" s="1"/>
  <c r="F39" i="104"/>
  <c r="G39" i="104" s="1"/>
  <c r="F38" i="104"/>
  <c r="G38" i="104" s="1"/>
  <c r="F37" i="104"/>
  <c r="G37" i="104" s="1"/>
  <c r="F36" i="104"/>
  <c r="G36" i="104" s="1"/>
  <c r="F35" i="104"/>
  <c r="G35" i="104" s="1"/>
  <c r="F34" i="104"/>
  <c r="G34" i="104" s="1"/>
  <c r="F33" i="104"/>
  <c r="G33" i="104" s="1"/>
  <c r="F32" i="104"/>
  <c r="G32" i="104" s="1"/>
  <c r="F31" i="104"/>
  <c r="G31" i="104" s="1"/>
  <c r="F30" i="104"/>
  <c r="G30" i="104" s="1"/>
  <c r="F29" i="104"/>
  <c r="G29" i="104" s="1"/>
  <c r="F28" i="104"/>
  <c r="G28" i="104" s="1"/>
  <c r="F27" i="104"/>
  <c r="G27" i="104" s="1"/>
  <c r="F26" i="104"/>
  <c r="G26" i="104" s="1"/>
  <c r="F25" i="104"/>
  <c r="G25" i="104" s="1"/>
  <c r="F24" i="104"/>
  <c r="G24" i="104" s="1"/>
  <c r="F23" i="104"/>
  <c r="G23" i="104" s="1"/>
  <c r="F22" i="104"/>
  <c r="G22" i="104" s="1"/>
  <c r="F21" i="104"/>
  <c r="G21" i="104" s="1"/>
  <c r="F20" i="104"/>
  <c r="G20" i="104" s="1"/>
  <c r="F19" i="104"/>
  <c r="G19" i="104" s="1"/>
  <c r="F18" i="104"/>
  <c r="G18" i="104" s="1"/>
  <c r="F17" i="104"/>
  <c r="G17" i="104" s="1"/>
  <c r="F16" i="104"/>
  <c r="G16" i="104" s="1"/>
  <c r="F15" i="104"/>
  <c r="G15" i="104" s="1"/>
  <c r="F14" i="104"/>
  <c r="G14" i="104" s="1"/>
  <c r="F13" i="104"/>
  <c r="G13" i="104" s="1"/>
  <c r="F12" i="104"/>
  <c r="G12" i="104" s="1"/>
  <c r="F11" i="104"/>
  <c r="G11" i="104" s="1"/>
  <c r="F10" i="104"/>
  <c r="G10" i="104" s="1"/>
  <c r="F9" i="104"/>
  <c r="G9" i="104" s="1"/>
  <c r="F8" i="104"/>
  <c r="G8" i="104" s="1"/>
  <c r="F7" i="104"/>
  <c r="G7" i="104" s="1"/>
  <c r="O22" i="105" l="1"/>
  <c r="O27" i="105"/>
  <c r="O32" i="105"/>
  <c r="O38" i="105"/>
  <c r="O39" i="105"/>
  <c r="O18" i="105"/>
  <c r="O23" i="105"/>
  <c r="O28" i="105"/>
  <c r="O34" i="105"/>
  <c r="O19" i="105"/>
  <c r="O24" i="105"/>
  <c r="O30" i="105"/>
  <c r="O35" i="105"/>
  <c r="O40" i="105"/>
  <c r="N23" i="105"/>
  <c r="N31" i="105"/>
  <c r="N39" i="105"/>
  <c r="N18" i="105"/>
  <c r="N26" i="105"/>
  <c r="N34" i="105"/>
  <c r="N19" i="105"/>
  <c r="N27" i="105"/>
  <c r="N35" i="105"/>
  <c r="M36" i="105"/>
  <c r="M24" i="105"/>
  <c r="M40" i="105"/>
  <c r="M20" i="105"/>
  <c r="M28" i="105"/>
  <c r="M17" i="105"/>
  <c r="M32" i="105"/>
  <c r="G100" i="104"/>
  <c r="M16" i="105"/>
  <c r="M21" i="105"/>
  <c r="M25" i="105"/>
  <c r="M29" i="105"/>
  <c r="M33" i="105"/>
  <c r="M37" i="105"/>
  <c r="M41" i="105"/>
  <c r="G107" i="104"/>
  <c r="M18" i="105"/>
  <c r="M22" i="105"/>
  <c r="M26" i="105"/>
  <c r="M30" i="105"/>
  <c r="M34" i="105"/>
  <c r="M38" i="105"/>
  <c r="N16" i="105"/>
  <c r="N20" i="105"/>
  <c r="N24" i="105"/>
  <c r="N28" i="105"/>
  <c r="N32" i="105"/>
  <c r="N36" i="105"/>
  <c r="N40" i="105"/>
  <c r="G111" i="104"/>
  <c r="M19" i="105"/>
  <c r="M23" i="105"/>
  <c r="M27" i="105"/>
  <c r="M31" i="105"/>
  <c r="M35" i="105"/>
  <c r="N17" i="105"/>
  <c r="N21" i="105"/>
  <c r="N25" i="105"/>
  <c r="N29" i="105"/>
  <c r="N33" i="105"/>
  <c r="N37" i="105"/>
  <c r="O21" i="105"/>
  <c r="O25" i="105"/>
  <c r="O29" i="105"/>
  <c r="O33" i="105"/>
  <c r="O37" i="105"/>
  <c r="F96" i="104"/>
  <c r="L37" i="105" s="1"/>
  <c r="L25" i="105"/>
  <c r="L32" i="105"/>
  <c r="L39" i="105"/>
  <c r="L38" i="105"/>
  <c r="G94" i="104"/>
  <c r="F90" i="104"/>
  <c r="K39" i="105" s="1"/>
  <c r="F58" i="104"/>
  <c r="J35" i="105" s="1"/>
  <c r="L18" i="105" l="1"/>
  <c r="L36" i="105"/>
  <c r="L20" i="105"/>
  <c r="L35" i="105"/>
  <c r="L40" i="105"/>
  <c r="L33" i="105"/>
  <c r="L26" i="105"/>
  <c r="L21" i="105"/>
  <c r="L22" i="105"/>
  <c r="L23" i="105"/>
  <c r="L16" i="105"/>
  <c r="L27" i="105"/>
  <c r="L41" i="105"/>
  <c r="L34" i="105"/>
  <c r="L29" i="105"/>
  <c r="L30" i="105"/>
  <c r="L31" i="105"/>
  <c r="L24" i="105"/>
  <c r="L17" i="105"/>
  <c r="L28" i="105"/>
  <c r="L19" i="105"/>
  <c r="J19" i="105"/>
  <c r="J24" i="105"/>
  <c r="J33" i="105"/>
  <c r="J38" i="105"/>
  <c r="J25" i="105"/>
  <c r="J30" i="105"/>
  <c r="J20" i="105"/>
  <c r="J32" i="105"/>
  <c r="J22" i="105"/>
  <c r="J27" i="105"/>
  <c r="J28" i="105"/>
  <c r="J18" i="105"/>
  <c r="J34" i="105"/>
  <c r="J31" i="105"/>
  <c r="J26" i="105"/>
  <c r="J23" i="105"/>
  <c r="J37" i="105"/>
  <c r="J29" i="105"/>
  <c r="F102" i="104"/>
  <c r="F115" i="104" s="1"/>
  <c r="J40" i="105"/>
  <c r="J41" i="105"/>
  <c r="J39" i="105"/>
  <c r="J21" i="105"/>
  <c r="J36" i="105"/>
  <c r="K29" i="105"/>
  <c r="K28" i="105"/>
  <c r="K41" i="105"/>
  <c r="K21" i="105"/>
  <c r="K20" i="105"/>
  <c r="K33" i="105"/>
  <c r="K36" i="105"/>
  <c r="K18" i="105"/>
  <c r="P18" i="105" s="1"/>
  <c r="Q18" i="105" s="1"/>
  <c r="K35" i="105"/>
  <c r="K27" i="105"/>
  <c r="K19" i="105"/>
  <c r="K17" i="105"/>
  <c r="K32" i="105"/>
  <c r="K16" i="105"/>
  <c r="K40" i="105"/>
  <c r="K37" i="105"/>
  <c r="K23" i="105"/>
  <c r="K34" i="105"/>
  <c r="K31" i="105"/>
  <c r="K25" i="105"/>
  <c r="K24" i="105"/>
  <c r="K38" i="105"/>
  <c r="K30" i="105"/>
  <c r="K26" i="105"/>
  <c r="K22" i="105"/>
  <c r="G38" i="117"/>
  <c r="G37" i="117"/>
  <c r="G36" i="117"/>
  <c r="G35" i="117"/>
  <c r="G34" i="117"/>
  <c r="G33" i="117"/>
  <c r="G32" i="117"/>
  <c r="G31" i="117"/>
  <c r="G30" i="117"/>
  <c r="G29" i="117"/>
  <c r="G28" i="117"/>
  <c r="G27" i="117"/>
  <c r="G26" i="117"/>
  <c r="G25" i="117"/>
  <c r="G24" i="117"/>
  <c r="G23" i="117"/>
  <c r="G22" i="117"/>
  <c r="G21" i="117"/>
  <c r="G20" i="117"/>
  <c r="G19" i="117"/>
  <c r="G18" i="117"/>
  <c r="G17" i="117"/>
  <c r="G16" i="117"/>
  <c r="G15" i="117"/>
  <c r="G14" i="117"/>
  <c r="G13" i="117"/>
  <c r="G12" i="117"/>
  <c r="G11" i="117"/>
  <c r="G10" i="117"/>
  <c r="D48" i="116"/>
  <c r="E37" i="116"/>
  <c r="E30" i="116"/>
  <c r="U80" i="115"/>
  <c r="F77" i="115"/>
  <c r="F76" i="115"/>
  <c r="J75" i="115"/>
  <c r="J76" i="115" s="1"/>
  <c r="J77" i="115" s="1"/>
  <c r="H75" i="115"/>
  <c r="C70" i="115"/>
  <c r="H65" i="115"/>
  <c r="D65" i="115"/>
  <c r="Q64" i="115"/>
  <c r="P63" i="115"/>
  <c r="P62" i="115"/>
  <c r="K54" i="115"/>
  <c r="J54" i="115"/>
  <c r="I54" i="115"/>
  <c r="H54" i="115"/>
  <c r="O53" i="115"/>
  <c r="N53" i="115"/>
  <c r="M53" i="115"/>
  <c r="L53" i="115"/>
  <c r="D53" i="115"/>
  <c r="G52" i="115"/>
  <c r="F52" i="115"/>
  <c r="E52" i="115"/>
  <c r="X48" i="115"/>
  <c r="K48" i="115"/>
  <c r="K51" i="115" s="1"/>
  <c r="J48" i="115"/>
  <c r="J51" i="115" s="1"/>
  <c r="I48" i="115"/>
  <c r="I51" i="115" s="1"/>
  <c r="I67" i="115" s="1"/>
  <c r="H48" i="115"/>
  <c r="H51" i="115" s="1"/>
  <c r="X47" i="115"/>
  <c r="D47" i="115"/>
  <c r="D50" i="115" s="1"/>
  <c r="G46" i="115"/>
  <c r="G49" i="115" s="1"/>
  <c r="F46" i="115"/>
  <c r="F49" i="115" s="1"/>
  <c r="F56" i="115" s="1"/>
  <c r="E46" i="115"/>
  <c r="Q44" i="115"/>
  <c r="P43" i="115"/>
  <c r="P42" i="115"/>
  <c r="D31" i="115"/>
  <c r="N30" i="115"/>
  <c r="M30" i="115"/>
  <c r="J30" i="115"/>
  <c r="I30" i="115"/>
  <c r="F30" i="115"/>
  <c r="E30" i="115"/>
  <c r="N29" i="115"/>
  <c r="M29" i="115"/>
  <c r="J29" i="115"/>
  <c r="I29" i="115"/>
  <c r="F29" i="115"/>
  <c r="E29" i="115"/>
  <c r="N28" i="115"/>
  <c r="M28" i="115"/>
  <c r="J28" i="115"/>
  <c r="I28" i="115"/>
  <c r="F28" i="115"/>
  <c r="E28" i="115"/>
  <c r="N27" i="115"/>
  <c r="M27" i="115"/>
  <c r="J27" i="115"/>
  <c r="I27" i="115"/>
  <c r="F27" i="115"/>
  <c r="E27" i="115"/>
  <c r="N26" i="115"/>
  <c r="M26" i="115"/>
  <c r="J26" i="115"/>
  <c r="I26" i="115"/>
  <c r="F26" i="115"/>
  <c r="E26" i="115"/>
  <c r="N25" i="115"/>
  <c r="M25" i="115"/>
  <c r="J25" i="115"/>
  <c r="I25" i="115"/>
  <c r="F25" i="115"/>
  <c r="E25" i="115"/>
  <c r="N24" i="115"/>
  <c r="M24" i="115"/>
  <c r="J24" i="115"/>
  <c r="I24" i="115"/>
  <c r="F24" i="115"/>
  <c r="E24" i="115"/>
  <c r="N23" i="115"/>
  <c r="M23" i="115"/>
  <c r="J23" i="115"/>
  <c r="I23" i="115"/>
  <c r="F23" i="115"/>
  <c r="E23" i="115"/>
  <c r="N22" i="115"/>
  <c r="M22" i="115"/>
  <c r="J22" i="115"/>
  <c r="I22" i="115"/>
  <c r="F22" i="115"/>
  <c r="E22" i="115"/>
  <c r="N21" i="115"/>
  <c r="N31" i="115" s="1"/>
  <c r="N32" i="115" s="1"/>
  <c r="M21" i="115"/>
  <c r="J21" i="115"/>
  <c r="I21" i="115"/>
  <c r="I31" i="115" s="1"/>
  <c r="F21" i="115"/>
  <c r="F31" i="115" s="1"/>
  <c r="E21" i="115"/>
  <c r="D19" i="115"/>
  <c r="R18" i="115"/>
  <c r="Q18" i="115"/>
  <c r="N18" i="115"/>
  <c r="M18" i="115"/>
  <c r="J18" i="115"/>
  <c r="I18" i="115"/>
  <c r="F18" i="115"/>
  <c r="E18" i="115"/>
  <c r="R17" i="115"/>
  <c r="Q17" i="115"/>
  <c r="N17" i="115"/>
  <c r="M17" i="115"/>
  <c r="J17" i="115"/>
  <c r="I17" i="115"/>
  <c r="F17" i="115"/>
  <c r="E17" i="115"/>
  <c r="R16" i="115"/>
  <c r="Q16" i="115"/>
  <c r="N16" i="115"/>
  <c r="M16" i="115"/>
  <c r="J16" i="115"/>
  <c r="I16" i="115"/>
  <c r="F16" i="115"/>
  <c r="E16" i="115"/>
  <c r="R15" i="115"/>
  <c r="Q15" i="115"/>
  <c r="N15" i="115"/>
  <c r="M15" i="115"/>
  <c r="J15" i="115"/>
  <c r="I15" i="115"/>
  <c r="F15" i="115"/>
  <c r="E15" i="115"/>
  <c r="R14" i="115"/>
  <c r="Q14" i="115"/>
  <c r="N14" i="115"/>
  <c r="M14" i="115"/>
  <c r="J14" i="115"/>
  <c r="I14" i="115"/>
  <c r="F14" i="115"/>
  <c r="E14" i="115"/>
  <c r="R13" i="115"/>
  <c r="Q13" i="115"/>
  <c r="N13" i="115"/>
  <c r="M13" i="115"/>
  <c r="J13" i="115"/>
  <c r="I13" i="115"/>
  <c r="F13" i="115"/>
  <c r="E13" i="115"/>
  <c r="R12" i="115"/>
  <c r="Q12" i="115"/>
  <c r="N12" i="115"/>
  <c r="M12" i="115"/>
  <c r="J12" i="115"/>
  <c r="I12" i="115"/>
  <c r="F12" i="115"/>
  <c r="E12" i="115"/>
  <c r="R11" i="115"/>
  <c r="Q11" i="115"/>
  <c r="N11" i="115"/>
  <c r="M11" i="115"/>
  <c r="J11" i="115"/>
  <c r="I11" i="115"/>
  <c r="F11" i="115"/>
  <c r="E11" i="115"/>
  <c r="R10" i="115"/>
  <c r="Q10" i="115"/>
  <c r="N10" i="115"/>
  <c r="M10" i="115"/>
  <c r="J10" i="115"/>
  <c r="I10" i="115"/>
  <c r="F10" i="115"/>
  <c r="E10" i="115"/>
  <c r="R9" i="115"/>
  <c r="R19" i="115" s="1"/>
  <c r="R32" i="115" s="1"/>
  <c r="Q9" i="115"/>
  <c r="Q19" i="115" s="1"/>
  <c r="Q32" i="115" s="1"/>
  <c r="N9" i="115"/>
  <c r="N19" i="115" s="1"/>
  <c r="M9" i="115"/>
  <c r="M19" i="115" s="1"/>
  <c r="J9" i="115"/>
  <c r="J19" i="115" s="1"/>
  <c r="I9" i="115"/>
  <c r="I19" i="115" s="1"/>
  <c r="I32" i="115" s="1"/>
  <c r="F9" i="115"/>
  <c r="F19" i="115" s="1"/>
  <c r="H55" i="115" s="1"/>
  <c r="E9" i="115"/>
  <c r="E19" i="115" s="1"/>
  <c r="D55" i="115" s="1"/>
  <c r="U80" i="114"/>
  <c r="H77" i="114"/>
  <c r="F77" i="114"/>
  <c r="F76" i="114"/>
  <c r="J75" i="114"/>
  <c r="J76" i="114" s="1"/>
  <c r="J77" i="114" s="1"/>
  <c r="H75" i="114"/>
  <c r="H76" i="114" s="1"/>
  <c r="C70" i="114"/>
  <c r="H65" i="114"/>
  <c r="D65" i="114"/>
  <c r="Q64" i="114"/>
  <c r="X48" i="114" s="1"/>
  <c r="P63" i="114"/>
  <c r="X47" i="114" s="1"/>
  <c r="P62" i="114"/>
  <c r="Q62" i="114" s="1"/>
  <c r="K54" i="114"/>
  <c r="J54" i="114"/>
  <c r="I54" i="114"/>
  <c r="H54" i="114"/>
  <c r="O53" i="114"/>
  <c r="N53" i="114"/>
  <c r="M53" i="114"/>
  <c r="L53" i="114"/>
  <c r="D53" i="114"/>
  <c r="G52" i="114"/>
  <c r="F52" i="114"/>
  <c r="E52" i="114"/>
  <c r="K51" i="114"/>
  <c r="K67" i="114" s="1"/>
  <c r="D50" i="114"/>
  <c r="K48" i="114"/>
  <c r="J48" i="114"/>
  <c r="J51" i="114" s="1"/>
  <c r="I48" i="114"/>
  <c r="I51" i="114" s="1"/>
  <c r="H48" i="114"/>
  <c r="H51" i="114" s="1"/>
  <c r="D47" i="114"/>
  <c r="P47" i="114" s="1"/>
  <c r="X46" i="114"/>
  <c r="G46" i="114"/>
  <c r="G49" i="114" s="1"/>
  <c r="G66" i="114" s="1"/>
  <c r="F46" i="114"/>
  <c r="F49" i="114" s="1"/>
  <c r="E46" i="114"/>
  <c r="E49" i="114" s="1"/>
  <c r="Q44" i="114"/>
  <c r="P43" i="114"/>
  <c r="P42" i="114"/>
  <c r="D31" i="114"/>
  <c r="N30" i="114"/>
  <c r="M30" i="114"/>
  <c r="J30" i="114"/>
  <c r="I30" i="114"/>
  <c r="F30" i="114"/>
  <c r="E30" i="114"/>
  <c r="N29" i="114"/>
  <c r="M29" i="114"/>
  <c r="J29" i="114"/>
  <c r="I29" i="114"/>
  <c r="F29" i="114"/>
  <c r="E29" i="114"/>
  <c r="N28" i="114"/>
  <c r="M28" i="114"/>
  <c r="J28" i="114"/>
  <c r="I28" i="114"/>
  <c r="F28" i="114"/>
  <c r="E28" i="114"/>
  <c r="N27" i="114"/>
  <c r="M27" i="114"/>
  <c r="J27" i="114"/>
  <c r="I27" i="114"/>
  <c r="F27" i="114"/>
  <c r="E27" i="114"/>
  <c r="N26" i="114"/>
  <c r="M26" i="114"/>
  <c r="J26" i="114"/>
  <c r="I26" i="114"/>
  <c r="F26" i="114"/>
  <c r="E26" i="114"/>
  <c r="N25" i="114"/>
  <c r="M25" i="114"/>
  <c r="J25" i="114"/>
  <c r="I25" i="114"/>
  <c r="F25" i="114"/>
  <c r="E25" i="114"/>
  <c r="N24" i="114"/>
  <c r="M24" i="114"/>
  <c r="J24" i="114"/>
  <c r="I24" i="114"/>
  <c r="F24" i="114"/>
  <c r="E24" i="114"/>
  <c r="N23" i="114"/>
  <c r="M23" i="114"/>
  <c r="J23" i="114"/>
  <c r="I23" i="114"/>
  <c r="F23" i="114"/>
  <c r="E23" i="114"/>
  <c r="N22" i="114"/>
  <c r="M22" i="114"/>
  <c r="J22" i="114"/>
  <c r="I22" i="114"/>
  <c r="F22" i="114"/>
  <c r="E22" i="114"/>
  <c r="N21" i="114"/>
  <c r="M21" i="114"/>
  <c r="J21" i="114"/>
  <c r="J31" i="114" s="1"/>
  <c r="I21" i="114"/>
  <c r="F21" i="114"/>
  <c r="E21" i="114"/>
  <c r="D19" i="114"/>
  <c r="R18" i="114"/>
  <c r="Q18" i="114"/>
  <c r="N18" i="114"/>
  <c r="M18" i="114"/>
  <c r="J18" i="114"/>
  <c r="I18" i="114"/>
  <c r="F18" i="114"/>
  <c r="E18" i="114"/>
  <c r="R17" i="114"/>
  <c r="Q17" i="114"/>
  <c r="N17" i="114"/>
  <c r="M17" i="114"/>
  <c r="J17" i="114"/>
  <c r="I17" i="114"/>
  <c r="F17" i="114"/>
  <c r="E17" i="114"/>
  <c r="R16" i="114"/>
  <c r="Q16" i="114"/>
  <c r="N16" i="114"/>
  <c r="M16" i="114"/>
  <c r="J16" i="114"/>
  <c r="I16" i="114"/>
  <c r="F16" i="114"/>
  <c r="E16" i="114"/>
  <c r="R15" i="114"/>
  <c r="Q15" i="114"/>
  <c r="N15" i="114"/>
  <c r="M15" i="114"/>
  <c r="J15" i="114"/>
  <c r="I15" i="114"/>
  <c r="F15" i="114"/>
  <c r="E15" i="114"/>
  <c r="R14" i="114"/>
  <c r="Q14" i="114"/>
  <c r="N14" i="114"/>
  <c r="M14" i="114"/>
  <c r="J14" i="114"/>
  <c r="I14" i="114"/>
  <c r="F14" i="114"/>
  <c r="E14" i="114"/>
  <c r="R13" i="114"/>
  <c r="Q13" i="114"/>
  <c r="N13" i="114"/>
  <c r="M13" i="114"/>
  <c r="J13" i="114"/>
  <c r="I13" i="114"/>
  <c r="F13" i="114"/>
  <c r="E13" i="114"/>
  <c r="R12" i="114"/>
  <c r="Q12" i="114"/>
  <c r="N12" i="114"/>
  <c r="M12" i="114"/>
  <c r="J12" i="114"/>
  <c r="I12" i="114"/>
  <c r="F12" i="114"/>
  <c r="E12" i="114"/>
  <c r="R11" i="114"/>
  <c r="Q11" i="114"/>
  <c r="N11" i="114"/>
  <c r="M11" i="114"/>
  <c r="J11" i="114"/>
  <c r="I11" i="114"/>
  <c r="F11" i="114"/>
  <c r="E11" i="114"/>
  <c r="R10" i="114"/>
  <c r="Q10" i="114"/>
  <c r="N10" i="114"/>
  <c r="M10" i="114"/>
  <c r="J10" i="114"/>
  <c r="I10" i="114"/>
  <c r="F10" i="114"/>
  <c r="E10" i="114"/>
  <c r="R9" i="114"/>
  <c r="R19" i="114" s="1"/>
  <c r="R32" i="114" s="1"/>
  <c r="Q9" i="114"/>
  <c r="Q19" i="114" s="1"/>
  <c r="Q32" i="114" s="1"/>
  <c r="N9" i="114"/>
  <c r="N19" i="114" s="1"/>
  <c r="M9" i="114"/>
  <c r="M19" i="114" s="1"/>
  <c r="J9" i="114"/>
  <c r="J19" i="114" s="1"/>
  <c r="I9" i="114"/>
  <c r="I19" i="114" s="1"/>
  <c r="F9" i="114"/>
  <c r="F19" i="114" s="1"/>
  <c r="H55" i="114" s="1"/>
  <c r="E9" i="114"/>
  <c r="E19" i="114" s="1"/>
  <c r="D55" i="114" s="1"/>
  <c r="K111" i="113"/>
  <c r="J111" i="113"/>
  <c r="G111" i="113"/>
  <c r="F111" i="113"/>
  <c r="K110" i="113"/>
  <c r="J110" i="113"/>
  <c r="G110" i="113"/>
  <c r="F110" i="113"/>
  <c r="K109" i="113"/>
  <c r="J109" i="113"/>
  <c r="G109" i="113"/>
  <c r="F109" i="113"/>
  <c r="L108" i="113"/>
  <c r="L111" i="113" s="1"/>
  <c r="H108" i="113"/>
  <c r="H111" i="113" s="1"/>
  <c r="L107" i="113"/>
  <c r="L110" i="113" s="1"/>
  <c r="H107" i="113"/>
  <c r="H110" i="113" s="1"/>
  <c r="L106" i="113"/>
  <c r="H106" i="113"/>
  <c r="H109" i="113" s="1"/>
  <c r="K105" i="113"/>
  <c r="J105" i="113"/>
  <c r="G105" i="113"/>
  <c r="F105" i="113"/>
  <c r="K104" i="113"/>
  <c r="J104" i="113"/>
  <c r="G104" i="113"/>
  <c r="F104" i="113"/>
  <c r="K103" i="113"/>
  <c r="J103" i="113"/>
  <c r="G103" i="113"/>
  <c r="F103" i="113"/>
  <c r="L102" i="113"/>
  <c r="H102" i="113"/>
  <c r="L101" i="113"/>
  <c r="H101" i="113"/>
  <c r="L100" i="113"/>
  <c r="H100" i="113"/>
  <c r="L99" i="113"/>
  <c r="H99" i="113"/>
  <c r="L98" i="113"/>
  <c r="H98" i="113"/>
  <c r="L97" i="113"/>
  <c r="H97" i="113"/>
  <c r="K96" i="113"/>
  <c r="J96" i="113"/>
  <c r="G96" i="113"/>
  <c r="F96" i="113"/>
  <c r="K95" i="113"/>
  <c r="J95" i="113"/>
  <c r="G95" i="113"/>
  <c r="F95" i="113"/>
  <c r="K94" i="113"/>
  <c r="J94" i="113"/>
  <c r="G94" i="113"/>
  <c r="F94" i="113"/>
  <c r="L93" i="113"/>
  <c r="H93" i="113"/>
  <c r="L92" i="113"/>
  <c r="H92" i="113"/>
  <c r="L91" i="113"/>
  <c r="M91" i="113" s="1"/>
  <c r="H91" i="113"/>
  <c r="L90" i="113"/>
  <c r="H90" i="113"/>
  <c r="L89" i="113"/>
  <c r="H89" i="113"/>
  <c r="L88" i="113"/>
  <c r="H88" i="113"/>
  <c r="L87" i="113"/>
  <c r="H87" i="113"/>
  <c r="L86" i="113"/>
  <c r="H86" i="113"/>
  <c r="L85" i="113"/>
  <c r="H85" i="113"/>
  <c r="L84" i="113"/>
  <c r="H84" i="113"/>
  <c r="L83" i="113"/>
  <c r="H83" i="113"/>
  <c r="L82" i="113"/>
  <c r="H82" i="113"/>
  <c r="L81" i="113"/>
  <c r="H81" i="113"/>
  <c r="L80" i="113"/>
  <c r="H80" i="113"/>
  <c r="L79" i="113"/>
  <c r="M79" i="113" s="1"/>
  <c r="H79" i="113"/>
  <c r="L78" i="113"/>
  <c r="H78" i="113"/>
  <c r="L77" i="113"/>
  <c r="H77" i="113"/>
  <c r="L76" i="113"/>
  <c r="H76" i="113"/>
  <c r="L75" i="113"/>
  <c r="H75" i="113"/>
  <c r="L74" i="113"/>
  <c r="H74" i="113"/>
  <c r="L73" i="113"/>
  <c r="M73" i="113" s="1"/>
  <c r="H73" i="113"/>
  <c r="L72" i="113"/>
  <c r="H72" i="113"/>
  <c r="L71" i="113"/>
  <c r="H71" i="113"/>
  <c r="L70" i="113"/>
  <c r="H70" i="113"/>
  <c r="L69" i="113"/>
  <c r="H69" i="113"/>
  <c r="L68" i="113"/>
  <c r="H68" i="113"/>
  <c r="L67" i="113"/>
  <c r="H67" i="113"/>
  <c r="L66" i="113"/>
  <c r="H66" i="113"/>
  <c r="L65" i="113"/>
  <c r="H65" i="113"/>
  <c r="L64" i="113"/>
  <c r="H64" i="113"/>
  <c r="L63" i="113"/>
  <c r="H63" i="113"/>
  <c r="L62" i="113"/>
  <c r="H62" i="113"/>
  <c r="L61" i="113"/>
  <c r="H61" i="113"/>
  <c r="L60" i="113"/>
  <c r="H60" i="113"/>
  <c r="L59" i="113"/>
  <c r="H59" i="113"/>
  <c r="L58" i="113"/>
  <c r="H58" i="113"/>
  <c r="L57" i="113"/>
  <c r="H57" i="113"/>
  <c r="L56" i="113"/>
  <c r="H56" i="113"/>
  <c r="L55" i="113"/>
  <c r="M55" i="113" s="1"/>
  <c r="H55" i="113"/>
  <c r="L54" i="113"/>
  <c r="H54" i="113"/>
  <c r="L53" i="113"/>
  <c r="H53" i="113"/>
  <c r="L52" i="113"/>
  <c r="H52" i="113"/>
  <c r="L51" i="113"/>
  <c r="H51" i="113"/>
  <c r="L50" i="113"/>
  <c r="H50" i="113"/>
  <c r="L49" i="113"/>
  <c r="H49" i="113"/>
  <c r="L48" i="113"/>
  <c r="H48" i="113"/>
  <c r="L47" i="113"/>
  <c r="H47" i="113"/>
  <c r="L46" i="113"/>
  <c r="H46" i="113"/>
  <c r="L45" i="113"/>
  <c r="H45" i="113"/>
  <c r="L44" i="113"/>
  <c r="H44" i="113"/>
  <c r="L43" i="113"/>
  <c r="M43" i="113" s="1"/>
  <c r="H43" i="113"/>
  <c r="L42" i="113"/>
  <c r="H42" i="113"/>
  <c r="L41" i="113"/>
  <c r="H41" i="113"/>
  <c r="L40" i="113"/>
  <c r="H40" i="113"/>
  <c r="L39" i="113"/>
  <c r="H39" i="113"/>
  <c r="L38" i="113"/>
  <c r="H38" i="113"/>
  <c r="L37" i="113"/>
  <c r="H37" i="113"/>
  <c r="L36" i="113"/>
  <c r="H36" i="113"/>
  <c r="L35" i="113"/>
  <c r="H35" i="113"/>
  <c r="L34" i="113"/>
  <c r="H34" i="113"/>
  <c r="L33" i="113"/>
  <c r="H33" i="113"/>
  <c r="L32" i="113"/>
  <c r="H32" i="113"/>
  <c r="L31" i="113"/>
  <c r="M31" i="113" s="1"/>
  <c r="H31" i="113"/>
  <c r="L30" i="113"/>
  <c r="H30" i="113"/>
  <c r="L29" i="113"/>
  <c r="H29" i="113"/>
  <c r="L28" i="113"/>
  <c r="H28" i="113"/>
  <c r="L27" i="113"/>
  <c r="H27" i="113"/>
  <c r="L26" i="113"/>
  <c r="H26" i="113"/>
  <c r="L25" i="113"/>
  <c r="M25" i="113" s="1"/>
  <c r="H25" i="113"/>
  <c r="L24" i="113"/>
  <c r="H24" i="113"/>
  <c r="L23" i="113"/>
  <c r="H23" i="113"/>
  <c r="L22" i="113"/>
  <c r="H22" i="113"/>
  <c r="L21" i="113"/>
  <c r="H21" i="113"/>
  <c r="L20" i="113"/>
  <c r="H20" i="113"/>
  <c r="L19" i="113"/>
  <c r="H19" i="113"/>
  <c r="L18" i="113"/>
  <c r="H18" i="113"/>
  <c r="L17" i="113"/>
  <c r="H17" i="113"/>
  <c r="L16" i="113"/>
  <c r="H16" i="113"/>
  <c r="L15" i="113"/>
  <c r="H15" i="113"/>
  <c r="L14" i="113"/>
  <c r="H14" i="113"/>
  <c r="L13" i="113"/>
  <c r="H13" i="113"/>
  <c r="K168" i="112"/>
  <c r="J168" i="112"/>
  <c r="G168" i="112"/>
  <c r="F168" i="112"/>
  <c r="K167" i="112"/>
  <c r="J167" i="112"/>
  <c r="G167" i="112"/>
  <c r="F167" i="112"/>
  <c r="K166" i="112"/>
  <c r="J166" i="112"/>
  <c r="G166" i="112"/>
  <c r="F166" i="112"/>
  <c r="L165" i="112"/>
  <c r="H165" i="112"/>
  <c r="L164" i="112"/>
  <c r="H164" i="112"/>
  <c r="L163" i="112"/>
  <c r="H163" i="112"/>
  <c r="L162" i="112"/>
  <c r="H162" i="112"/>
  <c r="L161" i="112"/>
  <c r="H161" i="112"/>
  <c r="L160" i="112"/>
  <c r="H160" i="112"/>
  <c r="L159" i="112"/>
  <c r="H159" i="112"/>
  <c r="L158" i="112"/>
  <c r="H158" i="112"/>
  <c r="L157" i="112"/>
  <c r="H157" i="112"/>
  <c r="L156" i="112"/>
  <c r="H156" i="112"/>
  <c r="L155" i="112"/>
  <c r="H155" i="112"/>
  <c r="L154" i="112"/>
  <c r="H154" i="112"/>
  <c r="L153" i="112"/>
  <c r="H153" i="112"/>
  <c r="L152" i="112"/>
  <c r="M151" i="112" s="1"/>
  <c r="H152" i="112"/>
  <c r="L151" i="112"/>
  <c r="H151" i="112"/>
  <c r="L150" i="112"/>
  <c r="H150" i="112"/>
  <c r="L149" i="112"/>
  <c r="H149" i="112"/>
  <c r="L148" i="112"/>
  <c r="M148" i="112" s="1"/>
  <c r="H148" i="112"/>
  <c r="L147" i="112"/>
  <c r="H147" i="112"/>
  <c r="L146" i="112"/>
  <c r="H146" i="112"/>
  <c r="L145" i="112"/>
  <c r="H145" i="112"/>
  <c r="L144" i="112"/>
  <c r="H144" i="112"/>
  <c r="L143" i="112"/>
  <c r="H143" i="112"/>
  <c r="L142" i="112"/>
  <c r="H142" i="112"/>
  <c r="L141" i="112"/>
  <c r="H141" i="112"/>
  <c r="L140" i="112"/>
  <c r="H140" i="112"/>
  <c r="L139" i="112"/>
  <c r="H139" i="112"/>
  <c r="L138" i="112"/>
  <c r="H138" i="112"/>
  <c r="L137" i="112"/>
  <c r="H137" i="112"/>
  <c r="L136" i="112"/>
  <c r="M136" i="112" s="1"/>
  <c r="H136" i="112"/>
  <c r="L135" i="112"/>
  <c r="H135" i="112"/>
  <c r="L134" i="112"/>
  <c r="H134" i="112"/>
  <c r="L133" i="112"/>
  <c r="H133" i="112"/>
  <c r="L132" i="112"/>
  <c r="H132" i="112"/>
  <c r="L131" i="112"/>
  <c r="H131" i="112"/>
  <c r="M130" i="112"/>
  <c r="L130" i="112"/>
  <c r="H130" i="112"/>
  <c r="L129" i="112"/>
  <c r="H129" i="112"/>
  <c r="L128" i="112"/>
  <c r="H128" i="112"/>
  <c r="L127" i="112"/>
  <c r="M127" i="112" s="1"/>
  <c r="H127" i="112"/>
  <c r="L126" i="112"/>
  <c r="H126" i="112"/>
  <c r="L125" i="112"/>
  <c r="H125" i="112"/>
  <c r="L124" i="112"/>
  <c r="H124" i="112"/>
  <c r="L123" i="112"/>
  <c r="H123" i="112"/>
  <c r="L122" i="112"/>
  <c r="H122" i="112"/>
  <c r="L121" i="112"/>
  <c r="H121" i="112"/>
  <c r="L120" i="112"/>
  <c r="H120" i="112"/>
  <c r="L119" i="112"/>
  <c r="H119" i="112"/>
  <c r="L118" i="112"/>
  <c r="H118" i="112"/>
  <c r="L117" i="112"/>
  <c r="H117" i="112"/>
  <c r="L116" i="112"/>
  <c r="H116" i="112"/>
  <c r="L115" i="112"/>
  <c r="M115" i="112" s="1"/>
  <c r="H115" i="112"/>
  <c r="L114" i="112"/>
  <c r="H114" i="112"/>
  <c r="L113" i="112"/>
  <c r="H113" i="112"/>
  <c r="L112" i="112"/>
  <c r="H112" i="112"/>
  <c r="L111" i="112"/>
  <c r="H111" i="112"/>
  <c r="L110" i="112"/>
  <c r="H110" i="112"/>
  <c r="L109" i="112"/>
  <c r="M109" i="112" s="1"/>
  <c r="H109" i="112"/>
  <c r="L108" i="112"/>
  <c r="H108" i="112"/>
  <c r="L107" i="112"/>
  <c r="M106" i="112" s="1"/>
  <c r="H107" i="112"/>
  <c r="L106" i="112"/>
  <c r="H106" i="112"/>
  <c r="L105" i="112"/>
  <c r="H105" i="112"/>
  <c r="L104" i="112"/>
  <c r="H104" i="112"/>
  <c r="L103" i="112"/>
  <c r="M103" i="112" s="1"/>
  <c r="H103" i="112"/>
  <c r="L102" i="112"/>
  <c r="H102" i="112"/>
  <c r="L101" i="112"/>
  <c r="H101" i="112"/>
  <c r="L100" i="112"/>
  <c r="H100" i="112"/>
  <c r="L99" i="112"/>
  <c r="H99" i="112"/>
  <c r="L98" i="112"/>
  <c r="H98" i="112"/>
  <c r="L97" i="112"/>
  <c r="H97" i="112"/>
  <c r="L96" i="112"/>
  <c r="H96" i="112"/>
  <c r="L95" i="112"/>
  <c r="H95" i="112"/>
  <c r="L94" i="112"/>
  <c r="H94" i="112"/>
  <c r="L93" i="112"/>
  <c r="H93" i="112"/>
  <c r="L92" i="112"/>
  <c r="H92" i="112"/>
  <c r="L91" i="112"/>
  <c r="M91" i="112" s="1"/>
  <c r="H91" i="112"/>
  <c r="L90" i="112"/>
  <c r="H90" i="112"/>
  <c r="L89" i="112"/>
  <c r="H89" i="112"/>
  <c r="L88" i="112"/>
  <c r="H88" i="112"/>
  <c r="L87" i="112"/>
  <c r="H87" i="112"/>
  <c r="L86" i="112"/>
  <c r="H86" i="112"/>
  <c r="L85" i="112"/>
  <c r="H85" i="112"/>
  <c r="L84" i="112"/>
  <c r="H84" i="112"/>
  <c r="L83" i="112"/>
  <c r="H83" i="112"/>
  <c r="L82" i="112"/>
  <c r="H82" i="112"/>
  <c r="L81" i="112"/>
  <c r="H81" i="112"/>
  <c r="L80" i="112"/>
  <c r="H80" i="112"/>
  <c r="L79" i="112"/>
  <c r="M79" i="112" s="1"/>
  <c r="H79" i="112"/>
  <c r="L78" i="112"/>
  <c r="H78" i="112"/>
  <c r="L77" i="112"/>
  <c r="H77" i="112"/>
  <c r="L76" i="112"/>
  <c r="H76" i="112"/>
  <c r="L75" i="112"/>
  <c r="H75" i="112"/>
  <c r="L74" i="112"/>
  <c r="H74" i="112"/>
  <c r="L73" i="112"/>
  <c r="H73" i="112"/>
  <c r="L72" i="112"/>
  <c r="H72" i="112"/>
  <c r="L71" i="112"/>
  <c r="M70" i="112" s="1"/>
  <c r="H71" i="112"/>
  <c r="L70" i="112"/>
  <c r="H70" i="112"/>
  <c r="L69" i="112"/>
  <c r="H69" i="112"/>
  <c r="L68" i="112"/>
  <c r="H68" i="112"/>
  <c r="L67" i="112"/>
  <c r="M67" i="112" s="1"/>
  <c r="H67" i="112"/>
  <c r="L66" i="112"/>
  <c r="H66" i="112"/>
  <c r="L65" i="112"/>
  <c r="H65" i="112"/>
  <c r="L64" i="112"/>
  <c r="H64" i="112"/>
  <c r="L63" i="112"/>
  <c r="H63" i="112"/>
  <c r="L62" i="112"/>
  <c r="H62" i="112"/>
  <c r="L61" i="112"/>
  <c r="H61" i="112"/>
  <c r="L60" i="112"/>
  <c r="H60" i="112"/>
  <c r="L59" i="112"/>
  <c r="H59" i="112"/>
  <c r="L58" i="112"/>
  <c r="H58" i="112"/>
  <c r="L57" i="112"/>
  <c r="H57" i="112"/>
  <c r="L56" i="112"/>
  <c r="H56" i="112"/>
  <c r="M55" i="112"/>
  <c r="L55" i="112"/>
  <c r="H55" i="112"/>
  <c r="L54" i="112"/>
  <c r="H54" i="112"/>
  <c r="L53" i="112"/>
  <c r="H53" i="112"/>
  <c r="L52" i="112"/>
  <c r="M52" i="112" s="1"/>
  <c r="H52" i="112"/>
  <c r="L51" i="112"/>
  <c r="H51" i="112"/>
  <c r="L50" i="112"/>
  <c r="H50" i="112"/>
  <c r="L49" i="112"/>
  <c r="H49" i="112"/>
  <c r="L48" i="112"/>
  <c r="H48" i="112"/>
  <c r="L47" i="112"/>
  <c r="H47" i="112"/>
  <c r="L46" i="112"/>
  <c r="H46" i="112"/>
  <c r="L45" i="112"/>
  <c r="H45" i="112"/>
  <c r="L44" i="112"/>
  <c r="H44" i="112"/>
  <c r="L43" i="112"/>
  <c r="H43" i="112"/>
  <c r="L42" i="112"/>
  <c r="H42" i="112"/>
  <c r="L41" i="112"/>
  <c r="H41" i="112"/>
  <c r="L40" i="112"/>
  <c r="M40" i="112" s="1"/>
  <c r="H40" i="112"/>
  <c r="L39" i="112"/>
  <c r="H39" i="112"/>
  <c r="L38" i="112"/>
  <c r="H38" i="112"/>
  <c r="L37" i="112"/>
  <c r="H37" i="112"/>
  <c r="L36" i="112"/>
  <c r="H36" i="112"/>
  <c r="L35" i="112"/>
  <c r="H35" i="112"/>
  <c r="L34" i="112"/>
  <c r="H34" i="112"/>
  <c r="L33" i="112"/>
  <c r="H33" i="112"/>
  <c r="L32" i="112"/>
  <c r="H32" i="112"/>
  <c r="L31" i="112"/>
  <c r="H31" i="112"/>
  <c r="L30" i="112"/>
  <c r="H30" i="112"/>
  <c r="L29" i="112"/>
  <c r="H29" i="112"/>
  <c r="L28" i="112"/>
  <c r="H28" i="112"/>
  <c r="L27" i="112"/>
  <c r="H27" i="112"/>
  <c r="L26" i="112"/>
  <c r="H26" i="112"/>
  <c r="L25" i="112"/>
  <c r="H25" i="112"/>
  <c r="L24" i="112"/>
  <c r="H24" i="112"/>
  <c r="L23" i="112"/>
  <c r="H23" i="112"/>
  <c r="L22" i="112"/>
  <c r="H22" i="112"/>
  <c r="L21" i="112"/>
  <c r="H21" i="112"/>
  <c r="L20" i="112"/>
  <c r="M19" i="112" s="1"/>
  <c r="H20" i="112"/>
  <c r="L19" i="112"/>
  <c r="H19" i="112"/>
  <c r="L18" i="112"/>
  <c r="H18" i="112"/>
  <c r="L17" i="112"/>
  <c r="H17" i="112"/>
  <c r="L16" i="112"/>
  <c r="M16" i="112" s="1"/>
  <c r="H16" i="112"/>
  <c r="L15" i="112"/>
  <c r="H15" i="112"/>
  <c r="L14" i="112"/>
  <c r="H14" i="112"/>
  <c r="L13" i="112"/>
  <c r="H13" i="112"/>
  <c r="P169" i="111"/>
  <c r="R169" i="111" s="1"/>
  <c r="L169" i="111"/>
  <c r="N169" i="111" s="1"/>
  <c r="H169" i="111"/>
  <c r="F169" i="111"/>
  <c r="P168" i="111"/>
  <c r="R168" i="111" s="1"/>
  <c r="L168" i="111"/>
  <c r="N168" i="111" s="1"/>
  <c r="J168" i="111"/>
  <c r="H168" i="111"/>
  <c r="F168" i="111"/>
  <c r="P167" i="111"/>
  <c r="R167" i="111" s="1"/>
  <c r="L167" i="111"/>
  <c r="N167" i="111" s="1"/>
  <c r="H167" i="111"/>
  <c r="F167" i="111"/>
  <c r="P166" i="111"/>
  <c r="R166" i="111" s="1"/>
  <c r="L166" i="111"/>
  <c r="N166" i="111" s="1"/>
  <c r="J166" i="111"/>
  <c r="H166" i="111"/>
  <c r="F166" i="111"/>
  <c r="P165" i="111"/>
  <c r="R165" i="111" s="1"/>
  <c r="N165" i="111"/>
  <c r="L165" i="111"/>
  <c r="H165" i="111"/>
  <c r="F165" i="111"/>
  <c r="R164" i="111"/>
  <c r="P164" i="111"/>
  <c r="L164" i="111"/>
  <c r="N164" i="111" s="1"/>
  <c r="J164" i="111"/>
  <c r="H164" i="111"/>
  <c r="F164" i="111"/>
  <c r="P163" i="111"/>
  <c r="R163" i="111" s="1"/>
  <c r="L163" i="111"/>
  <c r="N163" i="111" s="1"/>
  <c r="H163" i="111"/>
  <c r="F163" i="111"/>
  <c r="P162" i="111"/>
  <c r="R162" i="111" s="1"/>
  <c r="N162" i="111"/>
  <c r="L162" i="111"/>
  <c r="J162" i="111"/>
  <c r="H162" i="111"/>
  <c r="F162" i="111"/>
  <c r="R161" i="111"/>
  <c r="P161" i="111"/>
  <c r="L161" i="111"/>
  <c r="N161" i="111" s="1"/>
  <c r="R160" i="111"/>
  <c r="P160" i="111"/>
  <c r="L160" i="111"/>
  <c r="N160" i="111" s="1"/>
  <c r="J160" i="111"/>
  <c r="P159" i="111"/>
  <c r="R159" i="111" s="1"/>
  <c r="N159" i="111"/>
  <c r="L159" i="111"/>
  <c r="H159" i="111"/>
  <c r="F159" i="111"/>
  <c r="R158" i="111"/>
  <c r="P158" i="111"/>
  <c r="L158" i="111"/>
  <c r="N158" i="111" s="1"/>
  <c r="J158" i="111"/>
  <c r="H158" i="111"/>
  <c r="F158" i="111"/>
  <c r="P157" i="111"/>
  <c r="R157" i="111" s="1"/>
  <c r="N157" i="111"/>
  <c r="L157" i="111"/>
  <c r="H157" i="111"/>
  <c r="F157" i="111"/>
  <c r="R156" i="111"/>
  <c r="P156" i="111"/>
  <c r="L156" i="111"/>
  <c r="N156" i="111" s="1"/>
  <c r="J156" i="111"/>
  <c r="H156" i="111"/>
  <c r="F156" i="111"/>
  <c r="P155" i="111"/>
  <c r="R155" i="111" s="1"/>
  <c r="L155" i="111"/>
  <c r="N155" i="111" s="1"/>
  <c r="H155" i="111"/>
  <c r="F155" i="111"/>
  <c r="P154" i="111"/>
  <c r="R154" i="111" s="1"/>
  <c r="L154" i="111"/>
  <c r="N154" i="111" s="1"/>
  <c r="J154" i="111"/>
  <c r="H154" i="111"/>
  <c r="F154" i="111"/>
  <c r="R153" i="111"/>
  <c r="P153" i="111"/>
  <c r="L153" i="111"/>
  <c r="N153" i="111" s="1"/>
  <c r="H153" i="111"/>
  <c r="F153" i="111"/>
  <c r="P152" i="111"/>
  <c r="R152" i="111" s="1"/>
  <c r="L152" i="111"/>
  <c r="N152" i="111" s="1"/>
  <c r="J152" i="111"/>
  <c r="H152" i="111"/>
  <c r="F152" i="111"/>
  <c r="P151" i="111"/>
  <c r="R151" i="111" s="1"/>
  <c r="L151" i="111"/>
  <c r="N151" i="111" s="1"/>
  <c r="H151" i="111"/>
  <c r="F151" i="111"/>
  <c r="P150" i="111"/>
  <c r="R150" i="111" s="1"/>
  <c r="L150" i="111"/>
  <c r="N150" i="111" s="1"/>
  <c r="J150" i="111"/>
  <c r="H150" i="111"/>
  <c r="F150" i="111"/>
  <c r="P149" i="111"/>
  <c r="R149" i="111" s="1"/>
  <c r="L149" i="111"/>
  <c r="N149" i="111" s="1"/>
  <c r="H149" i="111"/>
  <c r="F149" i="111"/>
  <c r="P148" i="111"/>
  <c r="R148" i="111" s="1"/>
  <c r="L148" i="111"/>
  <c r="N148" i="111" s="1"/>
  <c r="J148" i="111"/>
  <c r="H148" i="111"/>
  <c r="F148" i="111"/>
  <c r="P147" i="111"/>
  <c r="R147" i="111" s="1"/>
  <c r="L147" i="111"/>
  <c r="N147" i="111" s="1"/>
  <c r="H147" i="111"/>
  <c r="F147" i="111"/>
  <c r="P146" i="111"/>
  <c r="R146" i="111" s="1"/>
  <c r="N146" i="111"/>
  <c r="L146" i="111"/>
  <c r="J146" i="111"/>
  <c r="H146" i="111"/>
  <c r="F146" i="111"/>
  <c r="P145" i="111"/>
  <c r="R145" i="111" s="1"/>
  <c r="L145" i="111"/>
  <c r="N145" i="111" s="1"/>
  <c r="H145" i="111"/>
  <c r="F145" i="111"/>
  <c r="P144" i="111"/>
  <c r="R144" i="111" s="1"/>
  <c r="L144" i="111"/>
  <c r="N144" i="111" s="1"/>
  <c r="J144" i="111"/>
  <c r="H144" i="111"/>
  <c r="F144" i="111"/>
  <c r="P143" i="111"/>
  <c r="R143" i="111" s="1"/>
  <c r="N143" i="111"/>
  <c r="L143" i="111"/>
  <c r="H143" i="111"/>
  <c r="F143" i="111"/>
  <c r="R142" i="111"/>
  <c r="P142" i="111"/>
  <c r="L142" i="111"/>
  <c r="N142" i="111" s="1"/>
  <c r="J142" i="111"/>
  <c r="H142" i="111"/>
  <c r="F142" i="111"/>
  <c r="P141" i="111"/>
  <c r="R141" i="111" s="1"/>
  <c r="N141" i="111"/>
  <c r="L141" i="111"/>
  <c r="H141" i="111"/>
  <c r="F141" i="111"/>
  <c r="R140" i="111"/>
  <c r="P140" i="111"/>
  <c r="L140" i="111"/>
  <c r="N140" i="111" s="1"/>
  <c r="J140" i="111"/>
  <c r="H140" i="111"/>
  <c r="F140" i="111"/>
  <c r="P139" i="111"/>
  <c r="R139" i="111" s="1"/>
  <c r="L139" i="111"/>
  <c r="N139" i="111" s="1"/>
  <c r="H139" i="111"/>
  <c r="F139" i="111"/>
  <c r="P138" i="111"/>
  <c r="R138" i="111" s="1"/>
  <c r="L138" i="111"/>
  <c r="N138" i="111" s="1"/>
  <c r="J138" i="111"/>
  <c r="H138" i="111"/>
  <c r="F138" i="111"/>
  <c r="R137" i="111"/>
  <c r="P137" i="111"/>
  <c r="L137" i="111"/>
  <c r="N137" i="111" s="1"/>
  <c r="H137" i="111"/>
  <c r="F137" i="111"/>
  <c r="P136" i="111"/>
  <c r="R136" i="111" s="1"/>
  <c r="L136" i="111"/>
  <c r="N136" i="111" s="1"/>
  <c r="J136" i="111"/>
  <c r="H136" i="111"/>
  <c r="F136" i="111"/>
  <c r="P135" i="111"/>
  <c r="R135" i="111" s="1"/>
  <c r="L135" i="111"/>
  <c r="N135" i="111" s="1"/>
  <c r="H135" i="111"/>
  <c r="F135" i="111"/>
  <c r="P134" i="111"/>
  <c r="R134" i="111" s="1"/>
  <c r="L134" i="111"/>
  <c r="N134" i="111" s="1"/>
  <c r="J134" i="111"/>
  <c r="H134" i="111"/>
  <c r="F134" i="111"/>
  <c r="P133" i="111"/>
  <c r="R133" i="111" s="1"/>
  <c r="L133" i="111"/>
  <c r="N133" i="111" s="1"/>
  <c r="H133" i="111"/>
  <c r="F133" i="111"/>
  <c r="P132" i="111"/>
  <c r="R132" i="111" s="1"/>
  <c r="L132" i="111"/>
  <c r="N132" i="111" s="1"/>
  <c r="J132" i="111"/>
  <c r="H132" i="111"/>
  <c r="F132" i="111"/>
  <c r="P131" i="111"/>
  <c r="R131" i="111" s="1"/>
  <c r="L131" i="111"/>
  <c r="N131" i="111" s="1"/>
  <c r="H131" i="111"/>
  <c r="F131" i="111"/>
  <c r="P130" i="111"/>
  <c r="R130" i="111" s="1"/>
  <c r="N130" i="111"/>
  <c r="L130" i="111"/>
  <c r="J130" i="111"/>
  <c r="H130" i="111"/>
  <c r="F130" i="111"/>
  <c r="P129" i="111"/>
  <c r="R129" i="111" s="1"/>
  <c r="L129" i="111"/>
  <c r="N129" i="111" s="1"/>
  <c r="H129" i="111"/>
  <c r="F129" i="111"/>
  <c r="P128" i="111"/>
  <c r="R128" i="111" s="1"/>
  <c r="L128" i="111"/>
  <c r="N128" i="111" s="1"/>
  <c r="J128" i="111"/>
  <c r="H128" i="111"/>
  <c r="F128" i="111"/>
  <c r="P127" i="111"/>
  <c r="R127" i="111" s="1"/>
  <c r="N127" i="111"/>
  <c r="L127" i="111"/>
  <c r="H127" i="111"/>
  <c r="F127" i="111"/>
  <c r="R126" i="111"/>
  <c r="P126" i="111"/>
  <c r="L126" i="111"/>
  <c r="N126" i="111" s="1"/>
  <c r="J126" i="111"/>
  <c r="H126" i="111"/>
  <c r="F126" i="111"/>
  <c r="P125" i="111"/>
  <c r="R125" i="111" s="1"/>
  <c r="N125" i="111"/>
  <c r="L125" i="111"/>
  <c r="H125" i="111"/>
  <c r="F125" i="111"/>
  <c r="R124" i="111"/>
  <c r="P124" i="111"/>
  <c r="L124" i="111"/>
  <c r="N124" i="111" s="1"/>
  <c r="J124" i="111"/>
  <c r="H124" i="111"/>
  <c r="F124" i="111"/>
  <c r="P123" i="111"/>
  <c r="R123" i="111" s="1"/>
  <c r="L123" i="111"/>
  <c r="N123" i="111" s="1"/>
  <c r="H123" i="111"/>
  <c r="F123" i="111"/>
  <c r="P122" i="111"/>
  <c r="R122" i="111" s="1"/>
  <c r="L122" i="111"/>
  <c r="N122" i="111" s="1"/>
  <c r="J122" i="111"/>
  <c r="H122" i="111"/>
  <c r="F122" i="111"/>
  <c r="R121" i="111"/>
  <c r="P121" i="111"/>
  <c r="L121" i="111"/>
  <c r="N121" i="111" s="1"/>
  <c r="H121" i="111"/>
  <c r="F121" i="111"/>
  <c r="P120" i="111"/>
  <c r="R120" i="111" s="1"/>
  <c r="L120" i="111"/>
  <c r="N120" i="111" s="1"/>
  <c r="J120" i="111"/>
  <c r="H120" i="111"/>
  <c r="F120" i="111"/>
  <c r="P119" i="111"/>
  <c r="R119" i="111" s="1"/>
  <c r="L119" i="111"/>
  <c r="N119" i="111" s="1"/>
  <c r="H119" i="111"/>
  <c r="F119" i="111"/>
  <c r="P118" i="111"/>
  <c r="R118" i="111" s="1"/>
  <c r="L118" i="111"/>
  <c r="N118" i="111" s="1"/>
  <c r="J118" i="111"/>
  <c r="H118" i="111"/>
  <c r="F118" i="111"/>
  <c r="P117" i="111"/>
  <c r="R117" i="111" s="1"/>
  <c r="L117" i="111"/>
  <c r="N117" i="111" s="1"/>
  <c r="H117" i="111"/>
  <c r="F117" i="111"/>
  <c r="P116" i="111"/>
  <c r="R116" i="111" s="1"/>
  <c r="L116" i="111"/>
  <c r="N116" i="111" s="1"/>
  <c r="J116" i="111"/>
  <c r="H116" i="111"/>
  <c r="F116" i="111"/>
  <c r="P115" i="111"/>
  <c r="R115" i="111" s="1"/>
  <c r="L115" i="111"/>
  <c r="N115" i="111" s="1"/>
  <c r="H115" i="111"/>
  <c r="F115" i="111"/>
  <c r="P114" i="111"/>
  <c r="R114" i="111" s="1"/>
  <c r="N114" i="111"/>
  <c r="L114" i="111"/>
  <c r="J114" i="111"/>
  <c r="H114" i="111"/>
  <c r="F114" i="111"/>
  <c r="P113" i="111"/>
  <c r="R113" i="111" s="1"/>
  <c r="L113" i="111"/>
  <c r="N113" i="111" s="1"/>
  <c r="H113" i="111"/>
  <c r="F113" i="111"/>
  <c r="P112" i="111"/>
  <c r="R112" i="111" s="1"/>
  <c r="L112" i="111"/>
  <c r="N112" i="111" s="1"/>
  <c r="J112" i="111"/>
  <c r="H112" i="111"/>
  <c r="F112" i="111"/>
  <c r="P111" i="111"/>
  <c r="R111" i="111" s="1"/>
  <c r="N111" i="111"/>
  <c r="L111" i="111"/>
  <c r="H111" i="111"/>
  <c r="F111" i="111"/>
  <c r="R110" i="111"/>
  <c r="P110" i="111"/>
  <c r="L110" i="111"/>
  <c r="N110" i="111" s="1"/>
  <c r="J110" i="111"/>
  <c r="H110" i="111"/>
  <c r="F110" i="111"/>
  <c r="P109" i="111"/>
  <c r="R109" i="111" s="1"/>
  <c r="N109" i="111"/>
  <c r="L109" i="111"/>
  <c r="H109" i="111"/>
  <c r="F109" i="111"/>
  <c r="R108" i="111"/>
  <c r="P108" i="111"/>
  <c r="L108" i="111"/>
  <c r="N108" i="111" s="1"/>
  <c r="J108" i="111"/>
  <c r="H108" i="111"/>
  <c r="F108" i="111"/>
  <c r="P107" i="111"/>
  <c r="R107" i="111" s="1"/>
  <c r="L107" i="111"/>
  <c r="N107" i="111" s="1"/>
  <c r="H107" i="111"/>
  <c r="F107" i="111"/>
  <c r="P106" i="111"/>
  <c r="R106" i="111" s="1"/>
  <c r="L106" i="111"/>
  <c r="N106" i="111" s="1"/>
  <c r="J106" i="111"/>
  <c r="H106" i="111"/>
  <c r="F106" i="111"/>
  <c r="R105" i="111"/>
  <c r="P105" i="111"/>
  <c r="L105" i="111"/>
  <c r="N105" i="111" s="1"/>
  <c r="H105" i="111"/>
  <c r="F105" i="111"/>
  <c r="P104" i="111"/>
  <c r="R104" i="111" s="1"/>
  <c r="L104" i="111"/>
  <c r="N104" i="111" s="1"/>
  <c r="J104" i="111"/>
  <c r="H104" i="111"/>
  <c r="F104" i="111"/>
  <c r="P103" i="111"/>
  <c r="R103" i="111" s="1"/>
  <c r="L103" i="111"/>
  <c r="N103" i="111" s="1"/>
  <c r="H103" i="111"/>
  <c r="F103" i="111"/>
  <c r="P102" i="111"/>
  <c r="R102" i="111" s="1"/>
  <c r="L102" i="111"/>
  <c r="N102" i="111" s="1"/>
  <c r="J102" i="111"/>
  <c r="H102" i="111"/>
  <c r="F102" i="111"/>
  <c r="P101" i="111"/>
  <c r="R101" i="111" s="1"/>
  <c r="L101" i="111"/>
  <c r="N101" i="111" s="1"/>
  <c r="H101" i="111"/>
  <c r="F101" i="111"/>
  <c r="P100" i="111"/>
  <c r="R100" i="111" s="1"/>
  <c r="L100" i="111"/>
  <c r="N100" i="111" s="1"/>
  <c r="J100" i="111"/>
  <c r="H100" i="111"/>
  <c r="F100" i="111"/>
  <c r="P99" i="111"/>
  <c r="R99" i="111" s="1"/>
  <c r="L99" i="111"/>
  <c r="N99" i="111" s="1"/>
  <c r="H99" i="111"/>
  <c r="F99" i="111"/>
  <c r="P98" i="111"/>
  <c r="R98" i="111" s="1"/>
  <c r="N98" i="111"/>
  <c r="L98" i="111"/>
  <c r="J98" i="111"/>
  <c r="H98" i="111"/>
  <c r="F98" i="111"/>
  <c r="P97" i="111"/>
  <c r="R97" i="111" s="1"/>
  <c r="L97" i="111"/>
  <c r="N97" i="111" s="1"/>
  <c r="H97" i="111"/>
  <c r="F97" i="111"/>
  <c r="P96" i="111"/>
  <c r="R96" i="111" s="1"/>
  <c r="L96" i="111"/>
  <c r="N96" i="111" s="1"/>
  <c r="J96" i="111"/>
  <c r="H96" i="111"/>
  <c r="F96" i="111"/>
  <c r="P95" i="111"/>
  <c r="R95" i="111" s="1"/>
  <c r="N95" i="111"/>
  <c r="L95" i="111"/>
  <c r="H95" i="111"/>
  <c r="F95" i="111"/>
  <c r="R94" i="111"/>
  <c r="P94" i="111"/>
  <c r="L94" i="111"/>
  <c r="N94" i="111" s="1"/>
  <c r="J94" i="111"/>
  <c r="H94" i="111"/>
  <c r="F94" i="111"/>
  <c r="P93" i="111"/>
  <c r="R93" i="111" s="1"/>
  <c r="N93" i="111"/>
  <c r="L93" i="111"/>
  <c r="H93" i="111"/>
  <c r="F93" i="111"/>
  <c r="R92" i="111"/>
  <c r="P92" i="111"/>
  <c r="L92" i="111"/>
  <c r="N92" i="111" s="1"/>
  <c r="J92" i="111"/>
  <c r="H92" i="111"/>
  <c r="F92" i="111"/>
  <c r="P91" i="111"/>
  <c r="R91" i="111" s="1"/>
  <c r="L91" i="111"/>
  <c r="N91" i="111" s="1"/>
  <c r="H91" i="111"/>
  <c r="F91" i="111"/>
  <c r="P90" i="111"/>
  <c r="R90" i="111" s="1"/>
  <c r="L90" i="111"/>
  <c r="N90" i="111" s="1"/>
  <c r="J90" i="111"/>
  <c r="H90" i="111"/>
  <c r="F90" i="111"/>
  <c r="R89" i="111"/>
  <c r="P89" i="111"/>
  <c r="L89" i="111"/>
  <c r="N89" i="111" s="1"/>
  <c r="H89" i="111"/>
  <c r="F89" i="111"/>
  <c r="P88" i="111"/>
  <c r="R88" i="111" s="1"/>
  <c r="L88" i="111"/>
  <c r="N88" i="111" s="1"/>
  <c r="J88" i="111"/>
  <c r="H88" i="111"/>
  <c r="F88" i="111"/>
  <c r="P87" i="111"/>
  <c r="R87" i="111" s="1"/>
  <c r="L87" i="111"/>
  <c r="N87" i="111" s="1"/>
  <c r="H87" i="111"/>
  <c r="F87" i="111"/>
  <c r="P86" i="111"/>
  <c r="R86" i="111" s="1"/>
  <c r="L86" i="111"/>
  <c r="N86" i="111" s="1"/>
  <c r="J86" i="111"/>
  <c r="H86" i="111"/>
  <c r="F86" i="111"/>
  <c r="P85" i="111"/>
  <c r="R85" i="111" s="1"/>
  <c r="L85" i="111"/>
  <c r="N85" i="111" s="1"/>
  <c r="H85" i="111"/>
  <c r="F85" i="111"/>
  <c r="P84" i="111"/>
  <c r="R84" i="111" s="1"/>
  <c r="L84" i="111"/>
  <c r="N84" i="111" s="1"/>
  <c r="J84" i="111"/>
  <c r="H84" i="111"/>
  <c r="F84" i="111"/>
  <c r="R83" i="111"/>
  <c r="P83" i="111"/>
  <c r="L83" i="111"/>
  <c r="N83" i="111" s="1"/>
  <c r="H83" i="111"/>
  <c r="F83" i="111"/>
  <c r="P82" i="111"/>
  <c r="R82" i="111" s="1"/>
  <c r="L82" i="111"/>
  <c r="N82" i="111" s="1"/>
  <c r="J82" i="111"/>
  <c r="H82" i="111"/>
  <c r="F82" i="111"/>
  <c r="P81" i="111"/>
  <c r="R81" i="111" s="1"/>
  <c r="N81" i="111"/>
  <c r="L81" i="111"/>
  <c r="H81" i="111"/>
  <c r="F81" i="111"/>
  <c r="R80" i="111"/>
  <c r="P80" i="111"/>
  <c r="L80" i="111"/>
  <c r="N80" i="111" s="1"/>
  <c r="J80" i="111"/>
  <c r="H80" i="111"/>
  <c r="F80" i="111"/>
  <c r="P79" i="111"/>
  <c r="R79" i="111" s="1"/>
  <c r="L79" i="111"/>
  <c r="N79" i="111" s="1"/>
  <c r="H79" i="111"/>
  <c r="F79" i="111"/>
  <c r="P78" i="111"/>
  <c r="R78" i="111" s="1"/>
  <c r="L78" i="111"/>
  <c r="N78" i="111" s="1"/>
  <c r="J78" i="111"/>
  <c r="H78" i="111"/>
  <c r="F78" i="111"/>
  <c r="P77" i="111"/>
  <c r="R77" i="111" s="1"/>
  <c r="L77" i="111"/>
  <c r="N77" i="111" s="1"/>
  <c r="H77" i="111"/>
  <c r="F77" i="111"/>
  <c r="P76" i="111"/>
  <c r="R76" i="111" s="1"/>
  <c r="L76" i="111"/>
  <c r="N76" i="111" s="1"/>
  <c r="J76" i="111"/>
  <c r="H76" i="111"/>
  <c r="F76" i="111"/>
  <c r="P75" i="111"/>
  <c r="R75" i="111" s="1"/>
  <c r="L75" i="111"/>
  <c r="N75" i="111" s="1"/>
  <c r="H75" i="111"/>
  <c r="F75" i="111"/>
  <c r="P74" i="111"/>
  <c r="R74" i="111" s="1"/>
  <c r="N74" i="111"/>
  <c r="L74" i="111"/>
  <c r="J74" i="111"/>
  <c r="H74" i="111"/>
  <c r="F74" i="111"/>
  <c r="P73" i="111"/>
  <c r="R73" i="111" s="1"/>
  <c r="L73" i="111"/>
  <c r="N73" i="111" s="1"/>
  <c r="H73" i="111"/>
  <c r="F73" i="111"/>
  <c r="P72" i="111"/>
  <c r="R72" i="111" s="1"/>
  <c r="N72" i="111"/>
  <c r="L72" i="111"/>
  <c r="J72" i="111"/>
  <c r="H72" i="111"/>
  <c r="F72" i="111"/>
  <c r="P71" i="111"/>
  <c r="R71" i="111" s="1"/>
  <c r="L71" i="111"/>
  <c r="N71" i="111" s="1"/>
  <c r="H71" i="111"/>
  <c r="F71" i="111"/>
  <c r="P70" i="111"/>
  <c r="R70" i="111" s="1"/>
  <c r="L70" i="111"/>
  <c r="N70" i="111" s="1"/>
  <c r="J70" i="111"/>
  <c r="H70" i="111"/>
  <c r="F70" i="111"/>
  <c r="P69" i="111"/>
  <c r="R69" i="111" s="1"/>
  <c r="L69" i="111"/>
  <c r="N69" i="111" s="1"/>
  <c r="H69" i="111"/>
  <c r="F69" i="111"/>
  <c r="P68" i="111"/>
  <c r="R68" i="111" s="1"/>
  <c r="L68" i="111"/>
  <c r="N68" i="111" s="1"/>
  <c r="J68" i="111"/>
  <c r="H68" i="111"/>
  <c r="F68" i="111"/>
  <c r="P67" i="111"/>
  <c r="R67" i="111" s="1"/>
  <c r="L67" i="111"/>
  <c r="N67" i="111" s="1"/>
  <c r="H67" i="111"/>
  <c r="F67" i="111"/>
  <c r="P66" i="111"/>
  <c r="R66" i="111" s="1"/>
  <c r="L66" i="111"/>
  <c r="N66" i="111" s="1"/>
  <c r="J66" i="111"/>
  <c r="H66" i="111"/>
  <c r="F66" i="111"/>
  <c r="P65" i="111"/>
  <c r="R65" i="111" s="1"/>
  <c r="L65" i="111"/>
  <c r="N65" i="111" s="1"/>
  <c r="H65" i="111"/>
  <c r="F65" i="111"/>
  <c r="P64" i="111"/>
  <c r="R64" i="111" s="1"/>
  <c r="L64" i="111"/>
  <c r="N64" i="111" s="1"/>
  <c r="J64" i="111"/>
  <c r="H64" i="111"/>
  <c r="F64" i="111"/>
  <c r="P63" i="111"/>
  <c r="R63" i="111" s="1"/>
  <c r="N63" i="111"/>
  <c r="L63" i="111"/>
  <c r="H63" i="111"/>
  <c r="F63" i="111"/>
  <c r="R62" i="111"/>
  <c r="P62" i="111"/>
  <c r="L62" i="111"/>
  <c r="N62" i="111" s="1"/>
  <c r="J62" i="111"/>
  <c r="H62" i="111"/>
  <c r="F62" i="111"/>
  <c r="P61" i="111"/>
  <c r="R61" i="111" s="1"/>
  <c r="N61" i="111"/>
  <c r="L61" i="111"/>
  <c r="H61" i="111"/>
  <c r="F61" i="111"/>
  <c r="R60" i="111"/>
  <c r="P60" i="111"/>
  <c r="L60" i="111"/>
  <c r="N60" i="111" s="1"/>
  <c r="J60" i="111"/>
  <c r="H60" i="111"/>
  <c r="F60" i="111"/>
  <c r="P59" i="111"/>
  <c r="R59" i="111" s="1"/>
  <c r="L59" i="111"/>
  <c r="N59" i="111" s="1"/>
  <c r="H59" i="111"/>
  <c r="F59" i="111"/>
  <c r="P58" i="111"/>
  <c r="R58" i="111" s="1"/>
  <c r="L58" i="111"/>
  <c r="N58" i="111" s="1"/>
  <c r="J58" i="111"/>
  <c r="H58" i="111"/>
  <c r="F58" i="111"/>
  <c r="R57" i="111"/>
  <c r="P57" i="111"/>
  <c r="L57" i="111"/>
  <c r="N57" i="111" s="1"/>
  <c r="H57" i="111"/>
  <c r="F57" i="111"/>
  <c r="P56" i="111"/>
  <c r="R56" i="111" s="1"/>
  <c r="L56" i="111"/>
  <c r="N56" i="111" s="1"/>
  <c r="J56" i="111"/>
  <c r="H56" i="111"/>
  <c r="F56" i="111"/>
  <c r="P55" i="111"/>
  <c r="R55" i="111" s="1"/>
  <c r="L55" i="111"/>
  <c r="N55" i="111" s="1"/>
  <c r="H55" i="111"/>
  <c r="F55" i="111"/>
  <c r="P54" i="111"/>
  <c r="R54" i="111" s="1"/>
  <c r="L54" i="111"/>
  <c r="N54" i="111" s="1"/>
  <c r="J54" i="111"/>
  <c r="H54" i="111"/>
  <c r="F54" i="111"/>
  <c r="P53" i="111"/>
  <c r="R53" i="111" s="1"/>
  <c r="L53" i="111"/>
  <c r="N53" i="111" s="1"/>
  <c r="H53" i="111"/>
  <c r="F53" i="111"/>
  <c r="P52" i="111"/>
  <c r="R52" i="111" s="1"/>
  <c r="L52" i="111"/>
  <c r="N52" i="111" s="1"/>
  <c r="J52" i="111"/>
  <c r="H52" i="111"/>
  <c r="F52" i="111"/>
  <c r="R51" i="111"/>
  <c r="P51" i="111"/>
  <c r="L51" i="111"/>
  <c r="N51" i="111" s="1"/>
  <c r="H51" i="111"/>
  <c r="F51" i="111"/>
  <c r="P50" i="111"/>
  <c r="R50" i="111" s="1"/>
  <c r="L50" i="111"/>
  <c r="N50" i="111" s="1"/>
  <c r="J50" i="111"/>
  <c r="H50" i="111"/>
  <c r="F50" i="111"/>
  <c r="P49" i="111"/>
  <c r="R49" i="111" s="1"/>
  <c r="N49" i="111"/>
  <c r="L49" i="111"/>
  <c r="H49" i="111"/>
  <c r="F49" i="111"/>
  <c r="R48" i="111"/>
  <c r="P48" i="111"/>
  <c r="L48" i="111"/>
  <c r="N48" i="111" s="1"/>
  <c r="J48" i="111"/>
  <c r="H48" i="111"/>
  <c r="F48" i="111"/>
  <c r="P47" i="111"/>
  <c r="R47" i="111" s="1"/>
  <c r="L47" i="111"/>
  <c r="N47" i="111" s="1"/>
  <c r="H47" i="111"/>
  <c r="F47" i="111"/>
  <c r="P46" i="111"/>
  <c r="R46" i="111" s="1"/>
  <c r="L46" i="111"/>
  <c r="N46" i="111" s="1"/>
  <c r="J46" i="111"/>
  <c r="H46" i="111"/>
  <c r="F46" i="111"/>
  <c r="P45" i="111"/>
  <c r="R45" i="111" s="1"/>
  <c r="L45" i="111"/>
  <c r="N45" i="111" s="1"/>
  <c r="H45" i="111"/>
  <c r="F45" i="111"/>
  <c r="P44" i="111"/>
  <c r="R44" i="111" s="1"/>
  <c r="L44" i="111"/>
  <c r="N44" i="111" s="1"/>
  <c r="J44" i="111"/>
  <c r="H44" i="111"/>
  <c r="F44" i="111"/>
  <c r="P43" i="111"/>
  <c r="R43" i="111" s="1"/>
  <c r="L43" i="111"/>
  <c r="N43" i="111" s="1"/>
  <c r="H43" i="111"/>
  <c r="F43" i="111"/>
  <c r="P42" i="111"/>
  <c r="R42" i="111" s="1"/>
  <c r="N42" i="111"/>
  <c r="L42" i="111"/>
  <c r="J42" i="111"/>
  <c r="H42" i="111"/>
  <c r="F42" i="111"/>
  <c r="P41" i="111"/>
  <c r="R41" i="111" s="1"/>
  <c r="L41" i="111"/>
  <c r="N41" i="111" s="1"/>
  <c r="H41" i="111"/>
  <c r="F41" i="111"/>
  <c r="P40" i="111"/>
  <c r="R40" i="111" s="1"/>
  <c r="N40" i="111"/>
  <c r="L40" i="111"/>
  <c r="J40" i="111"/>
  <c r="H40" i="111"/>
  <c r="F40" i="111"/>
  <c r="P39" i="111"/>
  <c r="R39" i="111" s="1"/>
  <c r="L39" i="111"/>
  <c r="N39" i="111" s="1"/>
  <c r="H39" i="111"/>
  <c r="F39" i="111"/>
  <c r="P38" i="111"/>
  <c r="R38" i="111" s="1"/>
  <c r="L38" i="111"/>
  <c r="N38" i="111" s="1"/>
  <c r="J38" i="111"/>
  <c r="H38" i="111"/>
  <c r="F38" i="111"/>
  <c r="P37" i="111"/>
  <c r="R37" i="111" s="1"/>
  <c r="L37" i="111"/>
  <c r="N37" i="111" s="1"/>
  <c r="H37" i="111"/>
  <c r="F37" i="111"/>
  <c r="P36" i="111"/>
  <c r="R36" i="111" s="1"/>
  <c r="L36" i="111"/>
  <c r="N36" i="111" s="1"/>
  <c r="J36" i="111"/>
  <c r="H36" i="111"/>
  <c r="F36" i="111"/>
  <c r="P35" i="111"/>
  <c r="R35" i="111" s="1"/>
  <c r="L35" i="111"/>
  <c r="N35" i="111" s="1"/>
  <c r="H35" i="111"/>
  <c r="F35" i="111"/>
  <c r="P34" i="111"/>
  <c r="R34" i="111" s="1"/>
  <c r="L34" i="111"/>
  <c r="N34" i="111" s="1"/>
  <c r="J34" i="111"/>
  <c r="H34" i="111"/>
  <c r="F34" i="111"/>
  <c r="P33" i="111"/>
  <c r="R33" i="111" s="1"/>
  <c r="L33" i="111"/>
  <c r="N33" i="111" s="1"/>
  <c r="H33" i="111"/>
  <c r="F33" i="111"/>
  <c r="P32" i="111"/>
  <c r="R32" i="111" s="1"/>
  <c r="L32" i="111"/>
  <c r="N32" i="111" s="1"/>
  <c r="J32" i="111"/>
  <c r="H32" i="111"/>
  <c r="F32" i="111"/>
  <c r="P31" i="111"/>
  <c r="R31" i="111" s="1"/>
  <c r="N31" i="111"/>
  <c r="L31" i="111"/>
  <c r="H31" i="111"/>
  <c r="F31" i="111"/>
  <c r="R30" i="111"/>
  <c r="P30" i="111"/>
  <c r="L30" i="111"/>
  <c r="N30" i="111" s="1"/>
  <c r="J30" i="111"/>
  <c r="H30" i="111"/>
  <c r="F30" i="111"/>
  <c r="P29" i="111"/>
  <c r="R29" i="111" s="1"/>
  <c r="N29" i="111"/>
  <c r="L29" i="111"/>
  <c r="H29" i="111"/>
  <c r="F29" i="111"/>
  <c r="R28" i="111"/>
  <c r="P28" i="111"/>
  <c r="L28" i="111"/>
  <c r="N28" i="111" s="1"/>
  <c r="J28" i="111"/>
  <c r="H28" i="111"/>
  <c r="F28" i="111"/>
  <c r="P27" i="111"/>
  <c r="R27" i="111" s="1"/>
  <c r="L27" i="111"/>
  <c r="N27" i="111" s="1"/>
  <c r="H27" i="111"/>
  <c r="F27" i="111"/>
  <c r="P26" i="111"/>
  <c r="R26" i="111" s="1"/>
  <c r="L26" i="111"/>
  <c r="N26" i="111" s="1"/>
  <c r="J26" i="111"/>
  <c r="H26" i="111"/>
  <c r="F26" i="111"/>
  <c r="R25" i="111"/>
  <c r="P25" i="111"/>
  <c r="L25" i="111"/>
  <c r="N25" i="111" s="1"/>
  <c r="H25" i="111"/>
  <c r="F25" i="111"/>
  <c r="P24" i="111"/>
  <c r="R24" i="111" s="1"/>
  <c r="L24" i="111"/>
  <c r="N24" i="111" s="1"/>
  <c r="J24" i="111"/>
  <c r="H24" i="111"/>
  <c r="F24" i="111"/>
  <c r="P23" i="111"/>
  <c r="R23" i="111" s="1"/>
  <c r="L23" i="111"/>
  <c r="N23" i="111" s="1"/>
  <c r="H23" i="111"/>
  <c r="F23" i="111"/>
  <c r="P22" i="111"/>
  <c r="R22" i="111" s="1"/>
  <c r="L22" i="111"/>
  <c r="N22" i="111" s="1"/>
  <c r="J22" i="111"/>
  <c r="H22" i="111"/>
  <c r="F22" i="111"/>
  <c r="P21" i="111"/>
  <c r="R21" i="111" s="1"/>
  <c r="L21" i="111"/>
  <c r="N21" i="111" s="1"/>
  <c r="H21" i="111"/>
  <c r="F21" i="111"/>
  <c r="P20" i="111"/>
  <c r="R20" i="111" s="1"/>
  <c r="L20" i="111"/>
  <c r="N20" i="111" s="1"/>
  <c r="J20" i="111"/>
  <c r="H20" i="111"/>
  <c r="F20" i="111"/>
  <c r="R19" i="111"/>
  <c r="P19" i="111"/>
  <c r="L19" i="111"/>
  <c r="N19" i="111" s="1"/>
  <c r="H19" i="111"/>
  <c r="F19" i="111"/>
  <c r="P18" i="111"/>
  <c r="R18" i="111" s="1"/>
  <c r="L18" i="111"/>
  <c r="N18" i="111" s="1"/>
  <c r="J18" i="111"/>
  <c r="H18" i="111"/>
  <c r="F18" i="111"/>
  <c r="P17" i="111"/>
  <c r="R17" i="111" s="1"/>
  <c r="N17" i="111"/>
  <c r="L17" i="111"/>
  <c r="H17" i="111"/>
  <c r="F17" i="111"/>
  <c r="R16" i="111"/>
  <c r="P16" i="111"/>
  <c r="L16" i="111"/>
  <c r="N16" i="111" s="1"/>
  <c r="J16" i="111"/>
  <c r="H16" i="111"/>
  <c r="F16" i="111"/>
  <c r="P15" i="111"/>
  <c r="R15" i="111" s="1"/>
  <c r="L15" i="111"/>
  <c r="N15" i="111" s="1"/>
  <c r="H15" i="111"/>
  <c r="F15" i="111"/>
  <c r="P14" i="111"/>
  <c r="R14" i="111" s="1"/>
  <c r="L14" i="111"/>
  <c r="N14" i="111" s="1"/>
  <c r="J14" i="111"/>
  <c r="H14" i="111"/>
  <c r="F14" i="111"/>
  <c r="P13" i="111"/>
  <c r="R13" i="111" s="1"/>
  <c r="L13" i="111"/>
  <c r="N13" i="111" s="1"/>
  <c r="H13" i="111"/>
  <c r="F13" i="111"/>
  <c r="P12" i="111"/>
  <c r="R12" i="111" s="1"/>
  <c r="L12" i="111"/>
  <c r="N12" i="111" s="1"/>
  <c r="J12" i="111"/>
  <c r="H12" i="111"/>
  <c r="F12" i="111"/>
  <c r="M67" i="113" l="1"/>
  <c r="K58" i="114"/>
  <c r="M64" i="112"/>
  <c r="M139" i="112"/>
  <c r="E31" i="114"/>
  <c r="M31" i="114"/>
  <c r="M60" i="114" s="1"/>
  <c r="J31" i="115"/>
  <c r="I61" i="115" s="1"/>
  <c r="M22" i="112"/>
  <c r="M31" i="112"/>
  <c r="M43" i="112"/>
  <c r="M82" i="112"/>
  <c r="M88" i="112"/>
  <c r="M94" i="112"/>
  <c r="M100" i="112"/>
  <c r="M118" i="112"/>
  <c r="M154" i="112"/>
  <c r="M157" i="112"/>
  <c r="M160" i="112"/>
  <c r="M163" i="112"/>
  <c r="M16" i="113"/>
  <c r="M19" i="113"/>
  <c r="M22" i="113"/>
  <c r="M46" i="113"/>
  <c r="M52" i="113"/>
  <c r="M58" i="113"/>
  <c r="M64" i="113"/>
  <c r="Q42" i="114"/>
  <c r="D66" i="114"/>
  <c r="E31" i="115"/>
  <c r="M31" i="115"/>
  <c r="N60" i="115" s="1"/>
  <c r="P46" i="115"/>
  <c r="J42" i="105"/>
  <c r="M106" i="113"/>
  <c r="G56" i="114"/>
  <c r="I31" i="114"/>
  <c r="G59" i="114" s="1"/>
  <c r="E49" i="115"/>
  <c r="E56" i="115" s="1"/>
  <c r="I58" i="115"/>
  <c r="F66" i="115"/>
  <c r="M34" i="112"/>
  <c r="M37" i="112"/>
  <c r="M85" i="112"/>
  <c r="M112" i="112"/>
  <c r="L109" i="113"/>
  <c r="P52" i="114"/>
  <c r="L57" i="114"/>
  <c r="P47" i="115"/>
  <c r="P52" i="115"/>
  <c r="M28" i="112"/>
  <c r="M46" i="112"/>
  <c r="M49" i="112"/>
  <c r="M76" i="112"/>
  <c r="M97" i="112"/>
  <c r="M124" i="112"/>
  <c r="M142" i="112"/>
  <c r="M145" i="112"/>
  <c r="M28" i="113"/>
  <c r="M70" i="113"/>
  <c r="M76" i="113"/>
  <c r="M100" i="113"/>
  <c r="Q42" i="115"/>
  <c r="M58" i="112"/>
  <c r="M34" i="113"/>
  <c r="M40" i="113"/>
  <c r="M61" i="113"/>
  <c r="M82" i="113"/>
  <c r="M88" i="113"/>
  <c r="F31" i="114"/>
  <c r="N31" i="114"/>
  <c r="H67" i="114"/>
  <c r="Q51" i="114"/>
  <c r="H58" i="114"/>
  <c r="H167" i="112"/>
  <c r="H168" i="112"/>
  <c r="H166" i="112"/>
  <c r="J67" i="115"/>
  <c r="O82" i="115" s="1"/>
  <c r="J58" i="115"/>
  <c r="M13" i="112"/>
  <c r="M61" i="112"/>
  <c r="M97" i="113"/>
  <c r="L105" i="113"/>
  <c r="F56" i="114"/>
  <c r="F66" i="114"/>
  <c r="O81" i="114" s="1"/>
  <c r="Q48" i="114"/>
  <c r="J58" i="114"/>
  <c r="J67" i="114"/>
  <c r="H61" i="115"/>
  <c r="M25" i="112"/>
  <c r="M73" i="112"/>
  <c r="J61" i="114"/>
  <c r="I61" i="114"/>
  <c r="H61" i="114"/>
  <c r="K61" i="114"/>
  <c r="J32" i="114"/>
  <c r="L57" i="115"/>
  <c r="P53" i="115"/>
  <c r="H104" i="113"/>
  <c r="H105" i="113"/>
  <c r="N32" i="114"/>
  <c r="D60" i="114"/>
  <c r="I67" i="114"/>
  <c r="I58" i="114"/>
  <c r="N57" i="114"/>
  <c r="J32" i="115"/>
  <c r="B33" i="115" s="1"/>
  <c r="G73" i="115" s="1"/>
  <c r="U73" i="115" s="1"/>
  <c r="G56" i="115"/>
  <c r="P56" i="115" s="1"/>
  <c r="G66" i="115"/>
  <c r="K67" i="115"/>
  <c r="K58" i="115"/>
  <c r="X46" i="115"/>
  <c r="X49" i="115" s="1"/>
  <c r="Q62" i="115"/>
  <c r="M133" i="112"/>
  <c r="H94" i="113"/>
  <c r="H95" i="113"/>
  <c r="M37" i="113"/>
  <c r="M85" i="113"/>
  <c r="H96" i="113"/>
  <c r="L103" i="113"/>
  <c r="M109" i="113"/>
  <c r="M57" i="114"/>
  <c r="M32" i="114"/>
  <c r="X49" i="114"/>
  <c r="P53" i="114"/>
  <c r="M32" i="115"/>
  <c r="Q46" i="115"/>
  <c r="Q48" i="115"/>
  <c r="H58" i="115"/>
  <c r="L168" i="112"/>
  <c r="L166" i="112"/>
  <c r="L167" i="112"/>
  <c r="M121" i="112"/>
  <c r="L96" i="113"/>
  <c r="M49" i="113"/>
  <c r="H103" i="113"/>
  <c r="E56" i="114"/>
  <c r="E66" i="114"/>
  <c r="S81" i="114" s="1"/>
  <c r="P49" i="114"/>
  <c r="Q49" i="114" s="1"/>
  <c r="D57" i="114"/>
  <c r="P50" i="114"/>
  <c r="G59" i="115"/>
  <c r="D60" i="115"/>
  <c r="P50" i="115"/>
  <c r="D66" i="115"/>
  <c r="D57" i="115"/>
  <c r="E66" i="115"/>
  <c r="P49" i="115"/>
  <c r="Q49" i="115" s="1"/>
  <c r="Q51" i="115"/>
  <c r="O60" i="115"/>
  <c r="N57" i="115"/>
  <c r="H67" i="115"/>
  <c r="H76" i="115"/>
  <c r="H77" i="115" s="1"/>
  <c r="L95" i="113"/>
  <c r="O57" i="115"/>
  <c r="M13" i="113"/>
  <c r="L94" i="113"/>
  <c r="L104" i="113"/>
  <c r="P46" i="114"/>
  <c r="Q46" i="114" s="1"/>
  <c r="O57" i="114"/>
  <c r="M57" i="115"/>
  <c r="L60" i="114" l="1"/>
  <c r="O60" i="114"/>
  <c r="E59" i="115"/>
  <c r="P59" i="115" s="1"/>
  <c r="X40" i="115" s="1"/>
  <c r="E59" i="114"/>
  <c r="L60" i="115"/>
  <c r="J61" i="115"/>
  <c r="S81" i="115"/>
  <c r="F59" i="115"/>
  <c r="I32" i="114"/>
  <c r="B33" i="114" s="1"/>
  <c r="G73" i="114" s="1"/>
  <c r="U73" i="114" s="1"/>
  <c r="M60" i="115"/>
  <c r="N60" i="114"/>
  <c r="X43" i="114" s="1"/>
  <c r="L77" i="114" s="1"/>
  <c r="U77" i="114" s="1"/>
  <c r="F59" i="114"/>
  <c r="K61" i="115"/>
  <c r="Q61" i="114"/>
  <c r="P57" i="114"/>
  <c r="M94" i="113"/>
  <c r="U81" i="114"/>
  <c r="X43" i="115"/>
  <c r="L77" i="115" s="1"/>
  <c r="U77" i="115" s="1"/>
  <c r="P57" i="115"/>
  <c r="X41" i="115" s="1"/>
  <c r="L75" i="115" s="1"/>
  <c r="U75" i="115" s="1"/>
  <c r="P60" i="115"/>
  <c r="P56" i="114"/>
  <c r="Q58" i="115"/>
  <c r="P59" i="114"/>
  <c r="Q61" i="115"/>
  <c r="Q58" i="114"/>
  <c r="X42" i="114" s="1"/>
  <c r="P66" i="115"/>
  <c r="X66" i="115" s="1"/>
  <c r="O81" i="115"/>
  <c r="U81" i="115" s="1"/>
  <c r="P66" i="114"/>
  <c r="X66" i="114" s="1"/>
  <c r="M103" i="113"/>
  <c r="K82" i="115"/>
  <c r="U82" i="115" s="1"/>
  <c r="P67" i="115"/>
  <c r="X67" i="115" s="1"/>
  <c r="M166" i="112"/>
  <c r="P60" i="114"/>
  <c r="P67" i="114"/>
  <c r="X67" i="114" s="1"/>
  <c r="O82" i="114" s="1"/>
  <c r="U82" i="114" s="1"/>
  <c r="X41" i="114" l="1"/>
  <c r="L75" i="114" s="1"/>
  <c r="U75" i="114" s="1"/>
  <c r="X68" i="115"/>
  <c r="Q59" i="114"/>
  <c r="X68" i="114"/>
  <c r="L76" i="114"/>
  <c r="U76" i="114" s="1"/>
  <c r="X52" i="114"/>
  <c r="X42" i="115"/>
  <c r="Q56" i="114"/>
  <c r="X44" i="114" s="1"/>
  <c r="X40" i="114"/>
  <c r="U83" i="114"/>
  <c r="L74" i="115"/>
  <c r="U74" i="115" s="1"/>
  <c r="X51" i="115"/>
  <c r="U83" i="115"/>
  <c r="Q59" i="115"/>
  <c r="Q56" i="115"/>
  <c r="X51" i="114" l="1"/>
  <c r="X53" i="114" s="1"/>
  <c r="L74" i="114"/>
  <c r="U74" i="114" s="1"/>
  <c r="U79" i="114" s="1"/>
  <c r="U84" i="114" s="1"/>
  <c r="X44" i="115"/>
  <c r="L76" i="115"/>
  <c r="U76" i="115" s="1"/>
  <c r="U79" i="115" s="1"/>
  <c r="U84" i="115" s="1"/>
  <c r="X52" i="115"/>
  <c r="X53" i="115" s="1"/>
  <c r="G116" i="101" l="1"/>
  <c r="B86" i="109"/>
  <c r="B85" i="109"/>
  <c r="B84" i="109"/>
  <c r="B83" i="109"/>
  <c r="B82" i="109"/>
  <c r="B81" i="109"/>
  <c r="B80" i="109"/>
  <c r="B79" i="109"/>
  <c r="B78" i="109"/>
  <c r="B77" i="109"/>
  <c r="B76" i="109"/>
  <c r="B75" i="109"/>
  <c r="B74" i="109"/>
  <c r="B73" i="109"/>
  <c r="B72" i="109"/>
  <c r="B71" i="109"/>
  <c r="B70" i="109"/>
  <c r="B69" i="109"/>
  <c r="B68" i="109"/>
  <c r="B67" i="109"/>
  <c r="B66" i="109"/>
  <c r="B65" i="109"/>
  <c r="B64" i="109"/>
  <c r="B63" i="109"/>
  <c r="B62" i="109"/>
  <c r="B61" i="109"/>
  <c r="B60" i="109"/>
  <c r="B59" i="109"/>
  <c r="B58" i="109"/>
  <c r="B57" i="109"/>
  <c r="B56" i="109"/>
  <c r="B55" i="109"/>
  <c r="B54" i="109"/>
  <c r="B53" i="109"/>
  <c r="B52" i="109"/>
  <c r="B51" i="109"/>
  <c r="B50" i="109"/>
  <c r="B49" i="109"/>
  <c r="B48" i="109"/>
  <c r="B47" i="109"/>
  <c r="B46" i="109"/>
  <c r="B45" i="109"/>
  <c r="B44" i="109"/>
  <c r="B43" i="109"/>
  <c r="B42" i="109"/>
  <c r="B41" i="109"/>
  <c r="B40" i="109"/>
  <c r="B39" i="109"/>
  <c r="B38" i="109"/>
  <c r="B37" i="109"/>
  <c r="B36" i="109"/>
  <c r="B35" i="109"/>
  <c r="B34" i="109"/>
  <c r="B33" i="109"/>
  <c r="B32" i="109"/>
  <c r="B31" i="109"/>
  <c r="B30" i="109"/>
  <c r="B29" i="109"/>
  <c r="B28" i="109"/>
  <c r="B27" i="109"/>
  <c r="B26" i="109"/>
  <c r="B25" i="109"/>
  <c r="B24" i="109"/>
  <c r="B23" i="109"/>
  <c r="B22" i="109"/>
  <c r="B21" i="109"/>
  <c r="B20" i="109"/>
  <c r="B19" i="109"/>
  <c r="B18" i="109"/>
  <c r="B17" i="109"/>
  <c r="B16" i="109"/>
  <c r="B15" i="109"/>
  <c r="B14" i="109"/>
  <c r="B13" i="109"/>
  <c r="B12" i="109"/>
  <c r="B11" i="109"/>
  <c r="B10" i="109"/>
  <c r="B9" i="109"/>
  <c r="B8" i="109"/>
  <c r="B7" i="109"/>
  <c r="B6" i="109"/>
  <c r="B45" i="108" l="1"/>
  <c r="B46" i="108" s="1"/>
  <c r="B9" i="108"/>
  <c r="B47" i="108" l="1"/>
  <c r="B10" i="108"/>
  <c r="W101" i="101"/>
  <c r="W99" i="101"/>
  <c r="W96" i="101"/>
  <c r="L99" i="101"/>
  <c r="L96" i="101"/>
  <c r="N8" i="105"/>
  <c r="Q30" i="106"/>
  <c r="Q29" i="106"/>
  <c r="Q28" i="106"/>
  <c r="Q27" i="106"/>
  <c r="Q6" i="106"/>
  <c r="Q11" i="106"/>
  <c r="Q16" i="106"/>
  <c r="Q21" i="106"/>
  <c r="R24" i="106"/>
  <c r="R19" i="106"/>
  <c r="R14" i="106"/>
  <c r="R10" i="106"/>
  <c r="R9" i="106"/>
  <c r="P29" i="106"/>
  <c r="O29" i="106"/>
  <c r="N29" i="106"/>
  <c r="M29" i="106"/>
  <c r="L29" i="106"/>
  <c r="K29" i="106"/>
  <c r="J29" i="106"/>
  <c r="I29" i="106"/>
  <c r="H29" i="106"/>
  <c r="G29" i="106"/>
  <c r="F29" i="106"/>
  <c r="E29" i="106"/>
  <c r="D29" i="106"/>
  <c r="D28" i="106"/>
  <c r="Q5" i="106" l="1"/>
  <c r="O42" i="105"/>
  <c r="N42" i="105"/>
  <c r="B48" i="108"/>
  <c r="B11" i="108"/>
  <c r="N10" i="105"/>
  <c r="R29" i="106"/>
  <c r="D96" i="104"/>
  <c r="D90" i="104"/>
  <c r="D58" i="104"/>
  <c r="N44" i="105" l="1"/>
  <c r="D102" i="104"/>
  <c r="B49" i="108"/>
  <c r="B12" i="108"/>
  <c r="T25" i="107"/>
  <c r="S25" i="107"/>
  <c r="R25" i="107"/>
  <c r="Q25" i="107"/>
  <c r="P25" i="107"/>
  <c r="O25" i="107"/>
  <c r="N25" i="107"/>
  <c r="M25" i="107"/>
  <c r="L25" i="107"/>
  <c r="K25" i="107"/>
  <c r="J25" i="107"/>
  <c r="I25" i="107"/>
  <c r="H25" i="107"/>
  <c r="G25" i="107"/>
  <c r="F25" i="107"/>
  <c r="E25" i="107"/>
  <c r="P30" i="106"/>
  <c r="O30" i="106"/>
  <c r="N30" i="106"/>
  <c r="M30" i="106"/>
  <c r="L30" i="106"/>
  <c r="K30" i="106"/>
  <c r="J30" i="106"/>
  <c r="I30" i="106"/>
  <c r="H30" i="106"/>
  <c r="G30" i="106"/>
  <c r="F30" i="106"/>
  <c r="E30" i="106"/>
  <c r="D30" i="106"/>
  <c r="P28" i="106"/>
  <c r="O28" i="106"/>
  <c r="N28" i="106"/>
  <c r="M28" i="106"/>
  <c r="L28" i="106"/>
  <c r="K28" i="106"/>
  <c r="J28" i="106"/>
  <c r="I28" i="106"/>
  <c r="H28" i="106"/>
  <c r="G28" i="106"/>
  <c r="F28" i="106"/>
  <c r="E28" i="106"/>
  <c r="P27" i="106"/>
  <c r="O27" i="106"/>
  <c r="N27" i="106"/>
  <c r="M27" i="106"/>
  <c r="L27" i="106"/>
  <c r="K27" i="106"/>
  <c r="J27" i="106"/>
  <c r="I27" i="106"/>
  <c r="H27" i="106"/>
  <c r="G27" i="106"/>
  <c r="F27" i="106"/>
  <c r="E27" i="106"/>
  <c r="D27" i="106"/>
  <c r="R25" i="106"/>
  <c r="R23" i="106"/>
  <c r="R22" i="106"/>
  <c r="P21" i="106"/>
  <c r="O21" i="106"/>
  <c r="N21" i="106"/>
  <c r="M21" i="106"/>
  <c r="L21" i="106"/>
  <c r="K21" i="106"/>
  <c r="J21" i="106"/>
  <c r="I21" i="106"/>
  <c r="H21" i="106"/>
  <c r="G21" i="106"/>
  <c r="F21" i="106"/>
  <c r="E21" i="106"/>
  <c r="D21" i="106"/>
  <c r="R20" i="106"/>
  <c r="R18" i="106"/>
  <c r="R17" i="106"/>
  <c r="P16" i="106"/>
  <c r="O16" i="106"/>
  <c r="N16" i="106"/>
  <c r="M16" i="106"/>
  <c r="L16" i="106"/>
  <c r="K16" i="106"/>
  <c r="J16" i="106"/>
  <c r="I16" i="106"/>
  <c r="H16" i="106"/>
  <c r="G16" i="106"/>
  <c r="F16" i="106"/>
  <c r="E16" i="106"/>
  <c r="D16" i="106"/>
  <c r="R15" i="106"/>
  <c r="R13" i="106"/>
  <c r="R12" i="106"/>
  <c r="P11" i="106"/>
  <c r="O11" i="106"/>
  <c r="N11" i="106"/>
  <c r="M11" i="106"/>
  <c r="L11" i="106"/>
  <c r="K11" i="106"/>
  <c r="J11" i="106"/>
  <c r="I11" i="106"/>
  <c r="H11" i="106"/>
  <c r="G11" i="106"/>
  <c r="F11" i="106"/>
  <c r="E11" i="106"/>
  <c r="D11" i="106"/>
  <c r="R8" i="106"/>
  <c r="R7" i="106"/>
  <c r="P6" i="106"/>
  <c r="O6" i="106"/>
  <c r="N6" i="106"/>
  <c r="M6" i="106"/>
  <c r="M5" i="106" s="1"/>
  <c r="L6" i="106"/>
  <c r="K6" i="106"/>
  <c r="J6" i="106"/>
  <c r="I6" i="106"/>
  <c r="H6" i="106"/>
  <c r="G6" i="106"/>
  <c r="F6" i="106"/>
  <c r="E6" i="106"/>
  <c r="B17" i="105"/>
  <c r="B18" i="105" s="1"/>
  <c r="B19" i="105" s="1"/>
  <c r="B20" i="105" s="1"/>
  <c r="B21" i="105" s="1"/>
  <c r="B22" i="105" s="1"/>
  <c r="B23" i="105" s="1"/>
  <c r="B24" i="105" s="1"/>
  <c r="B25" i="105" s="1"/>
  <c r="B26" i="105" s="1"/>
  <c r="B27" i="105" s="1"/>
  <c r="B28" i="105" s="1"/>
  <c r="B29" i="105" s="1"/>
  <c r="B30" i="105" s="1"/>
  <c r="B31" i="105" s="1"/>
  <c r="B32" i="105" s="1"/>
  <c r="B33" i="105" s="1"/>
  <c r="B34" i="105" s="1"/>
  <c r="B35" i="105" s="1"/>
  <c r="B36" i="105" s="1"/>
  <c r="B37" i="105" s="1"/>
  <c r="B38" i="105" s="1"/>
  <c r="B39" i="105" s="1"/>
  <c r="B40" i="105" s="1"/>
  <c r="B41" i="105" s="1"/>
  <c r="O9" i="105"/>
  <c r="M8" i="105"/>
  <c r="E113" i="104"/>
  <c r="D113" i="104"/>
  <c r="E96" i="104"/>
  <c r="L8" i="105"/>
  <c r="E90" i="104"/>
  <c r="K8" i="105"/>
  <c r="E58" i="104"/>
  <c r="J9" i="105"/>
  <c r="X174" i="101"/>
  <c r="W174" i="101"/>
  <c r="V174" i="101"/>
  <c r="U174" i="101"/>
  <c r="T174" i="101"/>
  <c r="S174" i="101"/>
  <c r="R174" i="101"/>
  <c r="Q174" i="101"/>
  <c r="P174" i="101"/>
  <c r="M174" i="101"/>
  <c r="L174" i="101"/>
  <c r="K174" i="101"/>
  <c r="J174" i="101"/>
  <c r="I174" i="101"/>
  <c r="H174" i="101"/>
  <c r="G174" i="101"/>
  <c r="X173" i="101"/>
  <c r="W173" i="101"/>
  <c r="V173" i="101"/>
  <c r="U173" i="101"/>
  <c r="T173" i="101"/>
  <c r="S173" i="101"/>
  <c r="R173" i="101"/>
  <c r="Q173" i="101"/>
  <c r="P173" i="101"/>
  <c r="M173" i="101"/>
  <c r="L173" i="101"/>
  <c r="K173" i="101"/>
  <c r="J173" i="101"/>
  <c r="I173" i="101"/>
  <c r="H173" i="101"/>
  <c r="G173" i="101"/>
  <c r="X172" i="101"/>
  <c r="W172" i="101"/>
  <c r="V172" i="101"/>
  <c r="U172" i="101"/>
  <c r="T172" i="101"/>
  <c r="S172" i="101"/>
  <c r="R172" i="101"/>
  <c r="Q172" i="101"/>
  <c r="P172" i="101"/>
  <c r="M172" i="101"/>
  <c r="L172" i="101"/>
  <c r="K172" i="101"/>
  <c r="J172" i="101"/>
  <c r="I172" i="101"/>
  <c r="H172" i="101"/>
  <c r="G172" i="101"/>
  <c r="W171" i="101"/>
  <c r="V171" i="101"/>
  <c r="U171" i="101"/>
  <c r="T171" i="101"/>
  <c r="S171" i="101"/>
  <c r="R171" i="101"/>
  <c r="Q171" i="101"/>
  <c r="P171" i="101"/>
  <c r="M171" i="101"/>
  <c r="L171" i="101"/>
  <c r="K171" i="101"/>
  <c r="J171" i="101"/>
  <c r="I171" i="101"/>
  <c r="H171" i="101"/>
  <c r="G171" i="101"/>
  <c r="X168" i="101"/>
  <c r="W168" i="101"/>
  <c r="V168" i="101"/>
  <c r="U168" i="101"/>
  <c r="T168" i="101"/>
  <c r="S168" i="101"/>
  <c r="R168" i="101"/>
  <c r="Q168" i="101"/>
  <c r="P168" i="101"/>
  <c r="M168" i="101"/>
  <c r="L168" i="101"/>
  <c r="K168" i="101"/>
  <c r="J168" i="101"/>
  <c r="I168" i="101"/>
  <c r="H168" i="101"/>
  <c r="G168" i="101"/>
  <c r="X167" i="101"/>
  <c r="W167" i="101"/>
  <c r="V167" i="101"/>
  <c r="U167" i="101"/>
  <c r="T167" i="101"/>
  <c r="S167" i="101"/>
  <c r="R167" i="101"/>
  <c r="Q167" i="101"/>
  <c r="P167" i="101"/>
  <c r="M167" i="101"/>
  <c r="L167" i="101"/>
  <c r="K167" i="101"/>
  <c r="J167" i="101"/>
  <c r="I167" i="101"/>
  <c r="H167" i="101"/>
  <c r="G167" i="101"/>
  <c r="X166" i="101"/>
  <c r="W166" i="101"/>
  <c r="V166" i="101"/>
  <c r="U166" i="101"/>
  <c r="T166" i="101"/>
  <c r="S166" i="101"/>
  <c r="R166" i="101"/>
  <c r="Q166" i="101"/>
  <c r="P166" i="101"/>
  <c r="M166" i="101"/>
  <c r="L166" i="101"/>
  <c r="K166" i="101"/>
  <c r="J166" i="101"/>
  <c r="I166" i="101"/>
  <c r="H166" i="101"/>
  <c r="G166" i="101"/>
  <c r="W165" i="101"/>
  <c r="V165" i="101"/>
  <c r="U165" i="101"/>
  <c r="T165" i="101"/>
  <c r="S165" i="101"/>
  <c r="R165" i="101"/>
  <c r="Q165" i="101"/>
  <c r="P165" i="101"/>
  <c r="M165" i="101"/>
  <c r="L165" i="101"/>
  <c r="K165" i="101"/>
  <c r="J165" i="101"/>
  <c r="I165" i="101"/>
  <c r="H165" i="101"/>
  <c r="G165" i="101"/>
  <c r="X162" i="101"/>
  <c r="W162" i="101"/>
  <c r="V162" i="101"/>
  <c r="U162" i="101"/>
  <c r="T162" i="101"/>
  <c r="S162" i="101"/>
  <c r="R162" i="101"/>
  <c r="Q162" i="101"/>
  <c r="P162" i="101"/>
  <c r="M162" i="101"/>
  <c r="L162" i="101"/>
  <c r="K162" i="101"/>
  <c r="J162" i="101"/>
  <c r="I162" i="101"/>
  <c r="H162" i="101"/>
  <c r="G162" i="101"/>
  <c r="X161" i="101"/>
  <c r="W161" i="101"/>
  <c r="V161" i="101"/>
  <c r="U161" i="101"/>
  <c r="T161" i="101"/>
  <c r="S161" i="101"/>
  <c r="R161" i="101"/>
  <c r="Q161" i="101"/>
  <c r="P161" i="101"/>
  <c r="M161" i="101"/>
  <c r="L161" i="101"/>
  <c r="K161" i="101"/>
  <c r="J161" i="101"/>
  <c r="I161" i="101"/>
  <c r="H161" i="101"/>
  <c r="G161" i="101"/>
  <c r="X160" i="101"/>
  <c r="W160" i="101"/>
  <c r="V160" i="101"/>
  <c r="U160" i="101"/>
  <c r="T160" i="101"/>
  <c r="S160" i="101"/>
  <c r="R160" i="101"/>
  <c r="Q160" i="101"/>
  <c r="P160" i="101"/>
  <c r="M160" i="101"/>
  <c r="L160" i="101"/>
  <c r="K160" i="101"/>
  <c r="J160" i="101"/>
  <c r="I160" i="101"/>
  <c r="H160" i="101"/>
  <c r="G160" i="101"/>
  <c r="W159" i="101"/>
  <c r="V159" i="101"/>
  <c r="U159" i="101"/>
  <c r="T159" i="101"/>
  <c r="S159" i="101"/>
  <c r="R159" i="101"/>
  <c r="Q159" i="101"/>
  <c r="P159" i="101"/>
  <c r="L159" i="101"/>
  <c r="AE159" i="101" s="1"/>
  <c r="K159" i="101"/>
  <c r="J159" i="101"/>
  <c r="I159" i="101"/>
  <c r="H159" i="101"/>
  <c r="G159" i="101"/>
  <c r="X156" i="101"/>
  <c r="W156" i="101"/>
  <c r="V156" i="101"/>
  <c r="U156" i="101"/>
  <c r="T156" i="101"/>
  <c r="S156" i="101"/>
  <c r="R156" i="101"/>
  <c r="Q156" i="101"/>
  <c r="P156" i="101"/>
  <c r="M156" i="101"/>
  <c r="L156" i="101"/>
  <c r="K156" i="101"/>
  <c r="J156" i="101"/>
  <c r="I156" i="101"/>
  <c r="H156" i="101"/>
  <c r="G156" i="101"/>
  <c r="X155" i="101"/>
  <c r="W155" i="101"/>
  <c r="V155" i="101"/>
  <c r="U155" i="101"/>
  <c r="T155" i="101"/>
  <c r="S155" i="101"/>
  <c r="R155" i="101"/>
  <c r="Q155" i="101"/>
  <c r="P155" i="101"/>
  <c r="M155" i="101"/>
  <c r="L155" i="101"/>
  <c r="K155" i="101"/>
  <c r="J155" i="101"/>
  <c r="I155" i="101"/>
  <c r="H155" i="101"/>
  <c r="G155" i="101"/>
  <c r="X154" i="101"/>
  <c r="W154" i="101"/>
  <c r="V154" i="101"/>
  <c r="U154" i="101"/>
  <c r="T154" i="101"/>
  <c r="S154" i="101"/>
  <c r="R154" i="101"/>
  <c r="Q154" i="101"/>
  <c r="P154" i="101"/>
  <c r="M154" i="101"/>
  <c r="L154" i="101"/>
  <c r="K154" i="101"/>
  <c r="J154" i="101"/>
  <c r="I154" i="101"/>
  <c r="H154" i="101"/>
  <c r="G154" i="101"/>
  <c r="W153" i="101"/>
  <c r="V153" i="101"/>
  <c r="U153" i="101"/>
  <c r="T153" i="101"/>
  <c r="S153" i="101"/>
  <c r="R153" i="101"/>
  <c r="Q153" i="101"/>
  <c r="P153" i="101"/>
  <c r="L153" i="101"/>
  <c r="K153" i="101"/>
  <c r="J153" i="101"/>
  <c r="I153" i="101"/>
  <c r="H153" i="101"/>
  <c r="G153" i="101"/>
  <c r="X150" i="101"/>
  <c r="W150" i="101"/>
  <c r="V150" i="101"/>
  <c r="U150" i="101"/>
  <c r="T150" i="101"/>
  <c r="S150" i="101"/>
  <c r="R150" i="101"/>
  <c r="Q150" i="101"/>
  <c r="P150" i="101"/>
  <c r="M150" i="101"/>
  <c r="L150" i="101"/>
  <c r="K150" i="101"/>
  <c r="J150" i="101"/>
  <c r="I150" i="101"/>
  <c r="H150" i="101"/>
  <c r="G150" i="101"/>
  <c r="X149" i="101"/>
  <c r="W149" i="101"/>
  <c r="V149" i="101"/>
  <c r="U149" i="101"/>
  <c r="T149" i="101"/>
  <c r="S149" i="101"/>
  <c r="R149" i="101"/>
  <c r="Q149" i="101"/>
  <c r="P149" i="101"/>
  <c r="M149" i="101"/>
  <c r="L149" i="101"/>
  <c r="K149" i="101"/>
  <c r="J149" i="101"/>
  <c r="I149" i="101"/>
  <c r="H149" i="101"/>
  <c r="G149" i="101"/>
  <c r="W148" i="101"/>
  <c r="V148" i="101"/>
  <c r="U148" i="101"/>
  <c r="T148" i="101"/>
  <c r="S148" i="101"/>
  <c r="R148" i="101"/>
  <c r="Q148" i="101"/>
  <c r="P148" i="101"/>
  <c r="L148" i="101"/>
  <c r="AE148" i="101" s="1"/>
  <c r="K148" i="101"/>
  <c r="J148" i="101"/>
  <c r="I148" i="101"/>
  <c r="H148" i="101"/>
  <c r="G148" i="101"/>
  <c r="X147" i="101"/>
  <c r="W147" i="101"/>
  <c r="V147" i="101"/>
  <c r="U147" i="101"/>
  <c r="T147" i="101"/>
  <c r="S147" i="101"/>
  <c r="R147" i="101"/>
  <c r="Q147" i="101"/>
  <c r="P147" i="101"/>
  <c r="M147" i="101"/>
  <c r="L147" i="101"/>
  <c r="K147" i="101"/>
  <c r="J147" i="101"/>
  <c r="I147" i="101"/>
  <c r="H147" i="101"/>
  <c r="G147" i="101"/>
  <c r="W144" i="101"/>
  <c r="V144" i="101"/>
  <c r="U144" i="101"/>
  <c r="T144" i="101"/>
  <c r="F83" i="100" s="1"/>
  <c r="S144" i="101"/>
  <c r="F74" i="100" s="1"/>
  <c r="R144" i="101"/>
  <c r="Q144" i="101"/>
  <c r="P144" i="101"/>
  <c r="L144" i="101"/>
  <c r="AE144" i="101" s="1"/>
  <c r="F111" i="100" s="1"/>
  <c r="K144" i="101"/>
  <c r="F55" i="100" s="1"/>
  <c r="J144" i="101"/>
  <c r="I144" i="101"/>
  <c r="F40" i="100" s="1"/>
  <c r="H144" i="101"/>
  <c r="F33" i="100" s="1"/>
  <c r="G144" i="101"/>
  <c r="W143" i="101"/>
  <c r="V143" i="101"/>
  <c r="F101" i="100" s="1"/>
  <c r="U143" i="101"/>
  <c r="F92" i="100" s="1"/>
  <c r="T143" i="101"/>
  <c r="S143" i="101"/>
  <c r="R143" i="101"/>
  <c r="Q143" i="101"/>
  <c r="P143" i="101"/>
  <c r="L143" i="101"/>
  <c r="AE143" i="101" s="1"/>
  <c r="F110" i="100" s="1"/>
  <c r="K143" i="101"/>
  <c r="F54" i="100" s="1"/>
  <c r="J143" i="101"/>
  <c r="I143" i="101"/>
  <c r="H143" i="101"/>
  <c r="F32" i="100" s="1"/>
  <c r="G143" i="101"/>
  <c r="W142" i="101"/>
  <c r="V142" i="101"/>
  <c r="F100" i="100" s="1"/>
  <c r="U142" i="101"/>
  <c r="F91" i="100" s="1"/>
  <c r="T142" i="101"/>
  <c r="F82" i="100" s="1"/>
  <c r="S142" i="101"/>
  <c r="F73" i="100" s="1"/>
  <c r="R142" i="101"/>
  <c r="Q142" i="101"/>
  <c r="P142" i="101"/>
  <c r="L142" i="101"/>
  <c r="K142" i="101"/>
  <c r="F53" i="100" s="1"/>
  <c r="J142" i="101"/>
  <c r="I142" i="101"/>
  <c r="F39" i="100" s="1"/>
  <c r="F38" i="100" s="1"/>
  <c r="H142" i="101"/>
  <c r="F31" i="100" s="1"/>
  <c r="G142" i="101"/>
  <c r="X141" i="101"/>
  <c r="W141" i="101"/>
  <c r="V141" i="101"/>
  <c r="U141" i="101"/>
  <c r="T141" i="101"/>
  <c r="S141" i="101"/>
  <c r="R141" i="101"/>
  <c r="Q141" i="101"/>
  <c r="P141" i="101"/>
  <c r="M141" i="101"/>
  <c r="L141" i="101"/>
  <c r="K141" i="101"/>
  <c r="J141" i="101"/>
  <c r="I141" i="101"/>
  <c r="H141" i="101"/>
  <c r="G141" i="101"/>
  <c r="W137" i="101"/>
  <c r="V137" i="101"/>
  <c r="F106" i="100" s="1"/>
  <c r="U137" i="101"/>
  <c r="F97" i="100" s="1"/>
  <c r="T137" i="101"/>
  <c r="F88" i="100" s="1"/>
  <c r="S137" i="101"/>
  <c r="F79" i="100" s="1"/>
  <c r="R137" i="101"/>
  <c r="F70" i="100" s="1"/>
  <c r="Q137" i="101"/>
  <c r="F65" i="100" s="1"/>
  <c r="P137" i="101"/>
  <c r="M137" i="101"/>
  <c r="L137" i="101"/>
  <c r="K137" i="101"/>
  <c r="J137" i="101"/>
  <c r="H20" i="98" s="1"/>
  <c r="I137" i="101"/>
  <c r="H137" i="101"/>
  <c r="G137" i="101"/>
  <c r="W136" i="101"/>
  <c r="V136" i="101"/>
  <c r="F105" i="100" s="1"/>
  <c r="U136" i="101"/>
  <c r="F96" i="100" s="1"/>
  <c r="T136" i="101"/>
  <c r="F87" i="100" s="1"/>
  <c r="S136" i="101"/>
  <c r="F78" i="100" s="1"/>
  <c r="R136" i="101"/>
  <c r="F69" i="100" s="1"/>
  <c r="Q136" i="101"/>
  <c r="F64" i="100" s="1"/>
  <c r="P136" i="101"/>
  <c r="M136" i="101"/>
  <c r="L136" i="101"/>
  <c r="K136" i="101"/>
  <c r="J136" i="101"/>
  <c r="H19" i="98" s="1"/>
  <c r="I136" i="101"/>
  <c r="H136" i="101"/>
  <c r="G136" i="101"/>
  <c r="W135" i="101"/>
  <c r="V135" i="101"/>
  <c r="F104" i="100" s="1"/>
  <c r="U135" i="101"/>
  <c r="F95" i="100" s="1"/>
  <c r="T135" i="101"/>
  <c r="F86" i="100" s="1"/>
  <c r="S135" i="101"/>
  <c r="F77" i="100" s="1"/>
  <c r="R135" i="101"/>
  <c r="F68" i="100" s="1"/>
  <c r="Q135" i="101"/>
  <c r="F63" i="100" s="1"/>
  <c r="P135" i="101"/>
  <c r="L135" i="101"/>
  <c r="K135" i="101"/>
  <c r="F58" i="100" s="1"/>
  <c r="J135" i="101"/>
  <c r="H18" i="98" s="1"/>
  <c r="I135" i="101"/>
  <c r="F43" i="100" s="1"/>
  <c r="H135" i="101"/>
  <c r="G135" i="101"/>
  <c r="W134" i="101"/>
  <c r="V134" i="101"/>
  <c r="F103" i="100" s="1"/>
  <c r="U134" i="101"/>
  <c r="F94" i="100" s="1"/>
  <c r="T134" i="101"/>
  <c r="F85" i="100" s="1"/>
  <c r="S134" i="101"/>
  <c r="F76" i="100" s="1"/>
  <c r="R134" i="101"/>
  <c r="Q134" i="101"/>
  <c r="F62" i="100" s="1"/>
  <c r="P134" i="101"/>
  <c r="L134" i="101"/>
  <c r="K134" i="101"/>
  <c r="F57" i="100" s="1"/>
  <c r="J134" i="101"/>
  <c r="H17" i="98" s="1"/>
  <c r="I134" i="101"/>
  <c r="F42" i="100" s="1"/>
  <c r="H134" i="101"/>
  <c r="G134" i="101"/>
  <c r="W133" i="101"/>
  <c r="V133" i="101"/>
  <c r="F102" i="100" s="1"/>
  <c r="U133" i="101"/>
  <c r="F93" i="100" s="1"/>
  <c r="T133" i="101"/>
  <c r="F84" i="100" s="1"/>
  <c r="S133" i="101"/>
  <c r="F75" i="100" s="1"/>
  <c r="R133" i="101"/>
  <c r="Q133" i="101"/>
  <c r="F61" i="100" s="1"/>
  <c r="P133" i="101"/>
  <c r="L133" i="101"/>
  <c r="K133" i="101"/>
  <c r="F56" i="100" s="1"/>
  <c r="J133" i="101"/>
  <c r="H16" i="98" s="1"/>
  <c r="I133" i="101"/>
  <c r="F41" i="100" s="1"/>
  <c r="H133" i="101"/>
  <c r="G133" i="101"/>
  <c r="W132" i="101"/>
  <c r="V132" i="101"/>
  <c r="U132" i="101"/>
  <c r="T132" i="101"/>
  <c r="S132" i="101"/>
  <c r="R132" i="101"/>
  <c r="Q132" i="101"/>
  <c r="F60" i="100" s="1"/>
  <c r="P132" i="101"/>
  <c r="L132" i="101"/>
  <c r="K132" i="101"/>
  <c r="J132" i="101"/>
  <c r="H15" i="98" s="1"/>
  <c r="L15" i="98" s="1"/>
  <c r="J37" i="108" s="1"/>
  <c r="I132" i="101"/>
  <c r="H132" i="101"/>
  <c r="G132" i="101"/>
  <c r="W129" i="101"/>
  <c r="V129" i="101"/>
  <c r="U129" i="101"/>
  <c r="T129" i="101"/>
  <c r="S129" i="101"/>
  <c r="R129" i="101"/>
  <c r="Q129" i="101"/>
  <c r="P129" i="101"/>
  <c r="L129" i="101"/>
  <c r="K129" i="101"/>
  <c r="J129" i="101"/>
  <c r="D19" i="99" s="1"/>
  <c r="I129" i="101"/>
  <c r="H129" i="101"/>
  <c r="G129" i="101"/>
  <c r="W128" i="101"/>
  <c r="V128" i="101"/>
  <c r="U128" i="101"/>
  <c r="T128" i="101"/>
  <c r="S128" i="101"/>
  <c r="R128" i="101"/>
  <c r="Q128" i="101"/>
  <c r="P128" i="101"/>
  <c r="L128" i="101"/>
  <c r="K128" i="101"/>
  <c r="J128" i="101"/>
  <c r="D18" i="99" s="1"/>
  <c r="I128" i="101"/>
  <c r="H128" i="101"/>
  <c r="G128" i="101"/>
  <c r="W127" i="101"/>
  <c r="V127" i="101"/>
  <c r="U127" i="101"/>
  <c r="T127" i="101"/>
  <c r="S127" i="101"/>
  <c r="R127" i="101"/>
  <c r="Q127" i="101"/>
  <c r="P127" i="101"/>
  <c r="L127" i="101"/>
  <c r="K127" i="101"/>
  <c r="J127" i="101"/>
  <c r="D17" i="99" s="1"/>
  <c r="I127" i="101"/>
  <c r="H127" i="101"/>
  <c r="G127" i="101"/>
  <c r="W126" i="101"/>
  <c r="V126" i="101"/>
  <c r="U126" i="101"/>
  <c r="T126" i="101"/>
  <c r="S126" i="101"/>
  <c r="R126" i="101"/>
  <c r="Q126" i="101"/>
  <c r="P126" i="101"/>
  <c r="L126" i="101"/>
  <c r="K126" i="101"/>
  <c r="J126" i="101"/>
  <c r="D16" i="99" s="1"/>
  <c r="I126" i="101"/>
  <c r="H126" i="101"/>
  <c r="G126" i="101"/>
  <c r="V101" i="101"/>
  <c r="U101" i="101"/>
  <c r="T101" i="101"/>
  <c r="S101" i="101"/>
  <c r="R101" i="101"/>
  <c r="Q101" i="101"/>
  <c r="P101" i="101"/>
  <c r="L101" i="101"/>
  <c r="AE101" i="101" s="1"/>
  <c r="K101" i="101"/>
  <c r="J101" i="101"/>
  <c r="I101" i="101"/>
  <c r="H101" i="101"/>
  <c r="G101" i="101"/>
  <c r="AE100" i="101"/>
  <c r="AD100" i="101"/>
  <c r="AC100" i="101"/>
  <c r="AA100" i="101"/>
  <c r="X100" i="101"/>
  <c r="M100" i="101"/>
  <c r="M129" i="101" s="1"/>
  <c r="V99" i="101"/>
  <c r="U99" i="101"/>
  <c r="T99" i="101"/>
  <c r="S99" i="101"/>
  <c r="R99" i="101"/>
  <c r="Q99" i="101"/>
  <c r="P99" i="101"/>
  <c r="K99" i="101"/>
  <c r="J99" i="101"/>
  <c r="I99" i="101"/>
  <c r="H99" i="101"/>
  <c r="G99" i="101"/>
  <c r="AE98" i="101"/>
  <c r="AD98" i="101"/>
  <c r="AC98" i="101"/>
  <c r="AA98" i="101"/>
  <c r="X98" i="101"/>
  <c r="M98" i="101"/>
  <c r="AE97" i="101"/>
  <c r="AD97" i="101"/>
  <c r="AC97" i="101"/>
  <c r="AA97" i="101"/>
  <c r="X97" i="101"/>
  <c r="M97" i="101"/>
  <c r="V96" i="101"/>
  <c r="U96" i="101"/>
  <c r="T96" i="101"/>
  <c r="S96" i="101"/>
  <c r="R96" i="101"/>
  <c r="Q96" i="101"/>
  <c r="P96" i="101"/>
  <c r="AE96" i="101"/>
  <c r="K96" i="101"/>
  <c r="J96" i="101"/>
  <c r="I96" i="101"/>
  <c r="H96" i="101"/>
  <c r="G96" i="101"/>
  <c r="AE95" i="101"/>
  <c r="AD95" i="101"/>
  <c r="AC95" i="101"/>
  <c r="AA95" i="101"/>
  <c r="X95" i="101"/>
  <c r="M95" i="101"/>
  <c r="AE94" i="101"/>
  <c r="AD94" i="101"/>
  <c r="AC94" i="101"/>
  <c r="AA94" i="101"/>
  <c r="X94" i="101"/>
  <c r="M94" i="101"/>
  <c r="AE93" i="101"/>
  <c r="AD93" i="101"/>
  <c r="AC93" i="101"/>
  <c r="AA93" i="101"/>
  <c r="X93" i="101"/>
  <c r="M93" i="101"/>
  <c r="AE92" i="101"/>
  <c r="AD92" i="101"/>
  <c r="AC92" i="101"/>
  <c r="AA92" i="101"/>
  <c r="X92" i="101"/>
  <c r="M92" i="101"/>
  <c r="AE91" i="101"/>
  <c r="AD91" i="101"/>
  <c r="AC91" i="101"/>
  <c r="AA91" i="101"/>
  <c r="X91" i="101"/>
  <c r="M91" i="101"/>
  <c r="AE90" i="101"/>
  <c r="AD90" i="101"/>
  <c r="AC90" i="101"/>
  <c r="AA90" i="101"/>
  <c r="X90" i="101"/>
  <c r="M90" i="101"/>
  <c r="AE89" i="101"/>
  <c r="AD89" i="101"/>
  <c r="AC89" i="101"/>
  <c r="AA89" i="101"/>
  <c r="X89" i="101"/>
  <c r="M89" i="101"/>
  <c r="AE88" i="101"/>
  <c r="AD88" i="101"/>
  <c r="AC88" i="101"/>
  <c r="AA88" i="101"/>
  <c r="X88" i="101"/>
  <c r="M88" i="101"/>
  <c r="AE87" i="101"/>
  <c r="AD87" i="101"/>
  <c r="AC87" i="101"/>
  <c r="AA87" i="101"/>
  <c r="X87" i="101"/>
  <c r="M87" i="101"/>
  <c r="AE86" i="101"/>
  <c r="AD86" i="101"/>
  <c r="AC86" i="101"/>
  <c r="AA86" i="101"/>
  <c r="X86" i="101"/>
  <c r="M86" i="101"/>
  <c r="AE85" i="101"/>
  <c r="AD85" i="101"/>
  <c r="AC85" i="101"/>
  <c r="AA85" i="101"/>
  <c r="X85" i="101"/>
  <c r="M85" i="101"/>
  <c r="AE84" i="101"/>
  <c r="AD84" i="101"/>
  <c r="AC84" i="101"/>
  <c r="AA84" i="101"/>
  <c r="X84" i="101"/>
  <c r="M84" i="101"/>
  <c r="AE83" i="101"/>
  <c r="AD83" i="101"/>
  <c r="AC83" i="101"/>
  <c r="AA83" i="101"/>
  <c r="X83" i="101"/>
  <c r="M83" i="101"/>
  <c r="AE82" i="101"/>
  <c r="AD82" i="101"/>
  <c r="AC82" i="101"/>
  <c r="AA82" i="101"/>
  <c r="X82" i="101"/>
  <c r="M82" i="101"/>
  <c r="AE81" i="101"/>
  <c r="AD81" i="101"/>
  <c r="AC81" i="101"/>
  <c r="AA81" i="101"/>
  <c r="X81" i="101"/>
  <c r="M81" i="101"/>
  <c r="AE80" i="101"/>
  <c r="AD80" i="101"/>
  <c r="AC80" i="101"/>
  <c r="AA80" i="101"/>
  <c r="X80" i="101"/>
  <c r="M80" i="101"/>
  <c r="AE79" i="101"/>
  <c r="AD79" i="101"/>
  <c r="AC79" i="101"/>
  <c r="AA79" i="101"/>
  <c r="X79" i="101"/>
  <c r="M79" i="101"/>
  <c r="AE78" i="101"/>
  <c r="AD78" i="101"/>
  <c r="AC78" i="101"/>
  <c r="AA78" i="101"/>
  <c r="X78" i="101"/>
  <c r="M78" i="101"/>
  <c r="AE77" i="101"/>
  <c r="AD77" i="101"/>
  <c r="AC77" i="101"/>
  <c r="AA77" i="101"/>
  <c r="X77" i="101"/>
  <c r="M77" i="101"/>
  <c r="AE76" i="101"/>
  <c r="AD76" i="101"/>
  <c r="AC76" i="101"/>
  <c r="AA76" i="101"/>
  <c r="X76" i="101"/>
  <c r="M76" i="101"/>
  <c r="AE75" i="101"/>
  <c r="AD75" i="101"/>
  <c r="AC75" i="101"/>
  <c r="AA75" i="101"/>
  <c r="X75" i="101"/>
  <c r="M75" i="101"/>
  <c r="AE74" i="101"/>
  <c r="AD74" i="101"/>
  <c r="AC74" i="101"/>
  <c r="AA74" i="101"/>
  <c r="X74" i="101"/>
  <c r="M74" i="101"/>
  <c r="AE73" i="101"/>
  <c r="AD73" i="101"/>
  <c r="AC73" i="101"/>
  <c r="AA73" i="101"/>
  <c r="X73" i="101"/>
  <c r="M73" i="101"/>
  <c r="AE72" i="101"/>
  <c r="AD72" i="101"/>
  <c r="AC72" i="101"/>
  <c r="AA72" i="101"/>
  <c r="X72" i="101"/>
  <c r="M72" i="101"/>
  <c r="AE71" i="101"/>
  <c r="AD71" i="101"/>
  <c r="AC71" i="101"/>
  <c r="AA71" i="101"/>
  <c r="X71" i="101"/>
  <c r="M71" i="101"/>
  <c r="AE70" i="101"/>
  <c r="AD70" i="101"/>
  <c r="AC70" i="101"/>
  <c r="AA70" i="101"/>
  <c r="X70" i="101"/>
  <c r="M70" i="101"/>
  <c r="AE69" i="101"/>
  <c r="AD69" i="101"/>
  <c r="AC69" i="101"/>
  <c r="AA69" i="101"/>
  <c r="X69" i="101"/>
  <c r="M69" i="101"/>
  <c r="W61" i="101"/>
  <c r="V61" i="101"/>
  <c r="U61" i="101"/>
  <c r="T61" i="101"/>
  <c r="S61" i="101"/>
  <c r="R61" i="101"/>
  <c r="Q61" i="101"/>
  <c r="P61" i="101"/>
  <c r="L61" i="101"/>
  <c r="K61" i="101"/>
  <c r="J61" i="101"/>
  <c r="I61" i="101"/>
  <c r="H61" i="101"/>
  <c r="G61" i="101"/>
  <c r="AE60" i="101"/>
  <c r="AD60" i="101"/>
  <c r="AC60" i="101"/>
  <c r="AA60" i="101"/>
  <c r="X60" i="101"/>
  <c r="M60" i="101"/>
  <c r="AE59" i="101"/>
  <c r="AD59" i="101"/>
  <c r="AC59" i="101"/>
  <c r="AA59" i="101"/>
  <c r="X59" i="101"/>
  <c r="M59" i="101"/>
  <c r="AE58" i="101"/>
  <c r="AD58" i="101"/>
  <c r="AC58" i="101"/>
  <c r="AA58" i="101"/>
  <c r="X58" i="101"/>
  <c r="M58" i="101"/>
  <c r="AE57" i="101"/>
  <c r="AD57" i="101"/>
  <c r="AC57" i="101"/>
  <c r="AA57" i="101"/>
  <c r="X57" i="101"/>
  <c r="M57" i="101"/>
  <c r="AE56" i="101"/>
  <c r="AD56" i="101"/>
  <c r="AC56" i="101"/>
  <c r="AA56" i="101"/>
  <c r="X56" i="101"/>
  <c r="M56" i="101"/>
  <c r="AE55" i="101"/>
  <c r="AD55" i="101"/>
  <c r="AC55" i="101"/>
  <c r="AA55" i="101"/>
  <c r="X55" i="101"/>
  <c r="M55" i="101"/>
  <c r="AE54" i="101"/>
  <c r="AD54" i="101"/>
  <c r="AC54" i="101"/>
  <c r="AA54" i="101"/>
  <c r="X54" i="101"/>
  <c r="M54" i="101"/>
  <c r="AE53" i="101"/>
  <c r="AD53" i="101"/>
  <c r="AC53" i="101"/>
  <c r="AA53" i="101"/>
  <c r="X53" i="101"/>
  <c r="M53" i="101"/>
  <c r="AE52" i="101"/>
  <c r="AD52" i="101"/>
  <c r="AC52" i="101"/>
  <c r="AA52" i="101"/>
  <c r="X52" i="101"/>
  <c r="M52" i="101"/>
  <c r="AE51" i="101"/>
  <c r="AD51" i="101"/>
  <c r="AC51" i="101"/>
  <c r="AA51" i="101"/>
  <c r="X51" i="101"/>
  <c r="M51" i="101"/>
  <c r="AE50" i="101"/>
  <c r="AD50" i="101"/>
  <c r="AC50" i="101"/>
  <c r="AA50" i="101"/>
  <c r="X50" i="101"/>
  <c r="M50" i="101"/>
  <c r="AE49" i="101"/>
  <c r="AD49" i="101"/>
  <c r="AC49" i="101"/>
  <c r="AA49" i="101"/>
  <c r="X49" i="101"/>
  <c r="M49" i="101"/>
  <c r="AE48" i="101"/>
  <c r="AD48" i="101"/>
  <c r="AC48" i="101"/>
  <c r="AA48" i="101"/>
  <c r="X48" i="101"/>
  <c r="M48" i="101"/>
  <c r="AE47" i="101"/>
  <c r="AD47" i="101"/>
  <c r="AC47" i="101"/>
  <c r="AA47" i="101"/>
  <c r="X47" i="101"/>
  <c r="M47" i="101"/>
  <c r="AE46" i="101"/>
  <c r="AD46" i="101"/>
  <c r="AC46" i="101"/>
  <c r="AA46" i="101"/>
  <c r="X46" i="101"/>
  <c r="M46" i="101"/>
  <c r="AE45" i="101"/>
  <c r="AD45" i="101"/>
  <c r="AC45" i="101"/>
  <c r="AA45" i="101"/>
  <c r="X45" i="101"/>
  <c r="M45" i="101"/>
  <c r="AE44" i="101"/>
  <c r="AD44" i="101"/>
  <c r="AC44" i="101"/>
  <c r="AA44" i="101"/>
  <c r="X44" i="101"/>
  <c r="M44" i="101"/>
  <c r="AE43" i="101"/>
  <c r="AD43" i="101"/>
  <c r="AC43" i="101"/>
  <c r="AA43" i="101"/>
  <c r="X43" i="101"/>
  <c r="M43" i="101"/>
  <c r="AE42" i="101"/>
  <c r="AD42" i="101"/>
  <c r="AC42" i="101"/>
  <c r="AA42" i="101"/>
  <c r="X42" i="101"/>
  <c r="M42" i="101"/>
  <c r="AE41" i="101"/>
  <c r="AD41" i="101"/>
  <c r="AC41" i="101"/>
  <c r="AA41" i="101"/>
  <c r="X41" i="101"/>
  <c r="M41" i="101"/>
  <c r="AE40" i="101"/>
  <c r="AD40" i="101"/>
  <c r="AC40" i="101"/>
  <c r="AA40" i="101"/>
  <c r="X40" i="101"/>
  <c r="M40" i="101"/>
  <c r="AE39" i="101"/>
  <c r="AD39" i="101"/>
  <c r="AC39" i="101"/>
  <c r="AA39" i="101"/>
  <c r="X39" i="101"/>
  <c r="M39" i="101"/>
  <c r="AE38" i="101"/>
  <c r="AD38" i="101"/>
  <c r="AC38" i="101"/>
  <c r="AA38" i="101"/>
  <c r="X38" i="101"/>
  <c r="M38" i="101"/>
  <c r="AE37" i="101"/>
  <c r="AD37" i="101"/>
  <c r="AC37" i="101"/>
  <c r="AA37" i="101"/>
  <c r="X37" i="101"/>
  <c r="M37" i="101"/>
  <c r="AE36" i="101"/>
  <c r="AD36" i="101"/>
  <c r="AC36" i="101"/>
  <c r="AA36" i="101"/>
  <c r="X36" i="101"/>
  <c r="M36" i="101"/>
  <c r="AE35" i="101"/>
  <c r="AD35" i="101"/>
  <c r="AC35" i="101"/>
  <c r="AA35" i="101"/>
  <c r="X35" i="101"/>
  <c r="M35" i="101"/>
  <c r="AE34" i="101"/>
  <c r="AD34" i="101"/>
  <c r="AC34" i="101"/>
  <c r="AA34" i="101"/>
  <c r="X34" i="101"/>
  <c r="M34" i="101"/>
  <c r="AE33" i="101"/>
  <c r="AD33" i="101"/>
  <c r="AC33" i="101"/>
  <c r="AA33" i="101"/>
  <c r="X33" i="101"/>
  <c r="M33" i="101"/>
  <c r="AE32" i="101"/>
  <c r="AD32" i="101"/>
  <c r="AC32" i="101"/>
  <c r="AA32" i="101"/>
  <c r="X32" i="101"/>
  <c r="M32" i="101"/>
  <c r="AE31" i="101"/>
  <c r="AD31" i="101"/>
  <c r="AC31" i="101"/>
  <c r="AA31" i="101"/>
  <c r="X31" i="101"/>
  <c r="M31" i="101"/>
  <c r="AE30" i="101"/>
  <c r="AD30" i="101"/>
  <c r="AC30" i="101"/>
  <c r="AA30" i="101"/>
  <c r="X30" i="101"/>
  <c r="M30" i="101"/>
  <c r="AE29" i="101"/>
  <c r="AD29" i="101"/>
  <c r="AC29" i="101"/>
  <c r="AA29" i="101"/>
  <c r="X29" i="101"/>
  <c r="M29" i="101"/>
  <c r="AE28" i="101"/>
  <c r="AD28" i="101"/>
  <c r="AC28" i="101"/>
  <c r="AA28" i="101"/>
  <c r="X28" i="101"/>
  <c r="M28" i="101"/>
  <c r="AE27" i="101"/>
  <c r="AD27" i="101"/>
  <c r="AC27" i="101"/>
  <c r="AA27" i="101"/>
  <c r="X27" i="101"/>
  <c r="M27" i="101"/>
  <c r="AE26" i="101"/>
  <c r="AD26" i="101"/>
  <c r="AC26" i="101"/>
  <c r="AA26" i="101"/>
  <c r="X26" i="101"/>
  <c r="M26" i="101"/>
  <c r="AE25" i="101"/>
  <c r="AD25" i="101"/>
  <c r="AC25" i="101"/>
  <c r="AA25" i="101"/>
  <c r="X25" i="101"/>
  <c r="M25" i="101"/>
  <c r="AE24" i="101"/>
  <c r="AD24" i="101"/>
  <c r="AC24" i="101"/>
  <c r="AA24" i="101"/>
  <c r="X24" i="101"/>
  <c r="M24" i="101"/>
  <c r="AE23" i="101"/>
  <c r="AD23" i="101"/>
  <c r="AC23" i="101"/>
  <c r="AA23" i="101"/>
  <c r="X23" i="101"/>
  <c r="M23" i="101"/>
  <c r="AE22" i="101"/>
  <c r="AD22" i="101"/>
  <c r="AC22" i="101"/>
  <c r="AA22" i="101"/>
  <c r="X22" i="101"/>
  <c r="M22" i="101"/>
  <c r="AE21" i="101"/>
  <c r="AD21" i="101"/>
  <c r="AC21" i="101"/>
  <c r="AA21" i="101"/>
  <c r="X21" i="101"/>
  <c r="M21" i="101"/>
  <c r="AE20" i="101"/>
  <c r="AD20" i="101"/>
  <c r="AC20" i="101"/>
  <c r="AA20" i="101"/>
  <c r="X20" i="101"/>
  <c r="M20" i="101"/>
  <c r="AE19" i="101"/>
  <c r="AD19" i="101"/>
  <c r="AC19" i="101"/>
  <c r="AA19" i="101"/>
  <c r="X19" i="101"/>
  <c r="M19" i="101"/>
  <c r="AE18" i="101"/>
  <c r="AD18" i="101"/>
  <c r="AC18" i="101"/>
  <c r="AA18" i="101"/>
  <c r="X18" i="101"/>
  <c r="M18" i="101"/>
  <c r="AE17" i="101"/>
  <c r="AD17" i="101"/>
  <c r="AC17" i="101"/>
  <c r="AA17" i="101"/>
  <c r="X17" i="101"/>
  <c r="M17" i="101"/>
  <c r="AE16" i="101"/>
  <c r="AD16" i="101"/>
  <c r="AC16" i="101"/>
  <c r="AA16" i="101"/>
  <c r="X16" i="101"/>
  <c r="M16" i="101"/>
  <c r="AE15" i="101"/>
  <c r="AD15" i="101"/>
  <c r="AC15" i="101"/>
  <c r="AA15" i="101"/>
  <c r="X15" i="101"/>
  <c r="M15" i="101"/>
  <c r="AE14" i="101"/>
  <c r="AD14" i="101"/>
  <c r="AC14" i="101"/>
  <c r="AA14" i="101"/>
  <c r="X14" i="101"/>
  <c r="M14" i="101"/>
  <c r="AE13" i="101"/>
  <c r="AD13" i="101"/>
  <c r="AC13" i="101"/>
  <c r="AA13" i="101"/>
  <c r="X13" i="101"/>
  <c r="M13" i="101"/>
  <c r="AE12" i="101"/>
  <c r="AD12" i="101"/>
  <c r="AC12" i="101"/>
  <c r="AA12" i="101"/>
  <c r="X12" i="101"/>
  <c r="M12" i="101"/>
  <c r="AE11" i="101"/>
  <c r="AD11" i="101"/>
  <c r="AC11" i="101"/>
  <c r="AA11" i="101"/>
  <c r="X11" i="101"/>
  <c r="M11" i="101"/>
  <c r="AE10" i="101"/>
  <c r="AD10" i="101"/>
  <c r="AC10" i="101"/>
  <c r="AA10" i="101"/>
  <c r="X10" i="101"/>
  <c r="M10" i="101"/>
  <c r="H32" i="98"/>
  <c r="S175" i="101" l="1"/>
  <c r="R21" i="106"/>
  <c r="H14" i="98"/>
  <c r="P9" i="105"/>
  <c r="Q9" i="105" s="1"/>
  <c r="R9" i="105" s="1"/>
  <c r="T9" i="105" s="1"/>
  <c r="P8" i="105"/>
  <c r="B50" i="108"/>
  <c r="B13" i="108"/>
  <c r="L19" i="98"/>
  <c r="N37" i="108" s="1"/>
  <c r="AE142" i="101"/>
  <c r="F109" i="100" s="1"/>
  <c r="AE133" i="101"/>
  <c r="F112" i="100" s="1"/>
  <c r="AE135" i="101"/>
  <c r="F114" i="100" s="1"/>
  <c r="W175" i="101"/>
  <c r="AE126" i="101"/>
  <c r="AE172" i="101"/>
  <c r="AE173" i="101"/>
  <c r="AE174" i="101"/>
  <c r="AE128" i="101"/>
  <c r="AE134" i="101"/>
  <c r="F113" i="100" s="1"/>
  <c r="T175" i="101"/>
  <c r="J175" i="101"/>
  <c r="I175" i="101"/>
  <c r="AB12" i="101"/>
  <c r="AF12" i="101" s="1"/>
  <c r="AE168" i="101"/>
  <c r="G163" i="101"/>
  <c r="AA156" i="101"/>
  <c r="S169" i="101"/>
  <c r="AE166" i="101"/>
  <c r="W103" i="101"/>
  <c r="AE167" i="101"/>
  <c r="AA96" i="101"/>
  <c r="AB24" i="101"/>
  <c r="AF24" i="101" s="1"/>
  <c r="AB28" i="101"/>
  <c r="AF28" i="101" s="1"/>
  <c r="V157" i="101"/>
  <c r="P163" i="101"/>
  <c r="AA160" i="101"/>
  <c r="R175" i="101"/>
  <c r="V175" i="101"/>
  <c r="X128" i="101"/>
  <c r="J130" i="101"/>
  <c r="C7" i="99" s="1"/>
  <c r="E7" i="99" s="1"/>
  <c r="Q130" i="101"/>
  <c r="L157" i="101"/>
  <c r="AA161" i="101"/>
  <c r="AB20" i="101"/>
  <c r="AF20" i="101" s="1"/>
  <c r="P169" i="101"/>
  <c r="AB11" i="101"/>
  <c r="AF11" i="101" s="1"/>
  <c r="AB16" i="101"/>
  <c r="AF16" i="101" s="1"/>
  <c r="M99" i="101"/>
  <c r="AD133" i="101"/>
  <c r="I151" i="101"/>
  <c r="S151" i="101"/>
  <c r="K157" i="101"/>
  <c r="AB21" i="101"/>
  <c r="AF21" i="101" s="1"/>
  <c r="AB23" i="101"/>
  <c r="AF23" i="101" s="1"/>
  <c r="O10" i="105"/>
  <c r="O44" i="105" s="1"/>
  <c r="F72" i="100"/>
  <c r="F71" i="100" s="1"/>
  <c r="AB13" i="101"/>
  <c r="AF13" i="101" s="1"/>
  <c r="AB17" i="101"/>
  <c r="AF17" i="101" s="1"/>
  <c r="AB22" i="101"/>
  <c r="AF22" i="101" s="1"/>
  <c r="AB26" i="101"/>
  <c r="AF26" i="101" s="1"/>
  <c r="J103" i="101"/>
  <c r="AE136" i="101"/>
  <c r="F115" i="100" s="1"/>
  <c r="AE147" i="101"/>
  <c r="R151" i="101"/>
  <c r="U157" i="101"/>
  <c r="W163" i="101"/>
  <c r="AA167" i="101"/>
  <c r="AA168" i="101"/>
  <c r="M10" i="105"/>
  <c r="R27" i="106"/>
  <c r="K5" i="106"/>
  <c r="AB10" i="101"/>
  <c r="AF10" i="101" s="1"/>
  <c r="AB14" i="101"/>
  <c r="AF14" i="101" s="1"/>
  <c r="AB25" i="101"/>
  <c r="AF25" i="101" s="1"/>
  <c r="AB29" i="101"/>
  <c r="AF29" i="101" s="1"/>
  <c r="AA137" i="101"/>
  <c r="F27" i="100" s="1"/>
  <c r="AE141" i="101"/>
  <c r="P151" i="101"/>
  <c r="W157" i="101"/>
  <c r="AE162" i="101"/>
  <c r="AA143" i="101"/>
  <c r="F21" i="100" s="1"/>
  <c r="F8" i="100" s="1"/>
  <c r="K151" i="101"/>
  <c r="G5" i="106"/>
  <c r="M61" i="101"/>
  <c r="AC154" i="101"/>
  <c r="AC155" i="101"/>
  <c r="AC156" i="101"/>
  <c r="AC159" i="101"/>
  <c r="L175" i="101"/>
  <c r="AC141" i="101"/>
  <c r="AC142" i="101"/>
  <c r="H175" i="101"/>
  <c r="M175" i="101"/>
  <c r="AB15" i="101"/>
  <c r="AF15" i="101" s="1"/>
  <c r="AC134" i="101"/>
  <c r="AE137" i="101"/>
  <c r="F116" i="100" s="1"/>
  <c r="U151" i="101"/>
  <c r="P157" i="101"/>
  <c r="AA154" i="101"/>
  <c r="AA155" i="101"/>
  <c r="AD159" i="101"/>
  <c r="I169" i="101"/>
  <c r="AD167" i="101"/>
  <c r="O5" i="106"/>
  <c r="M134" i="101"/>
  <c r="AA133" i="101"/>
  <c r="F23" i="100" s="1"/>
  <c r="L20" i="98"/>
  <c r="O37" i="108" s="1"/>
  <c r="AB19" i="101"/>
  <c r="AF19" i="101" s="1"/>
  <c r="AB98" i="101"/>
  <c r="AF98" i="101" s="1"/>
  <c r="AC101" i="101"/>
  <c r="AD135" i="101"/>
  <c r="L169" i="101"/>
  <c r="V169" i="101"/>
  <c r="AD129" i="101"/>
  <c r="AB30" i="101"/>
  <c r="AB34" i="101"/>
  <c r="AF34" i="101" s="1"/>
  <c r="AB38" i="101"/>
  <c r="AF38" i="101" s="1"/>
  <c r="AB42" i="101"/>
  <c r="AF42" i="101" s="1"/>
  <c r="AB46" i="101"/>
  <c r="AF46" i="101" s="1"/>
  <c r="AB50" i="101"/>
  <c r="AF50" i="101" s="1"/>
  <c r="AB54" i="101"/>
  <c r="AF54" i="101" s="1"/>
  <c r="AB58" i="101"/>
  <c r="I103" i="101"/>
  <c r="K130" i="101"/>
  <c r="V130" i="101"/>
  <c r="AC137" i="101"/>
  <c r="G151" i="101"/>
  <c r="I157" i="101"/>
  <c r="T157" i="101"/>
  <c r="K163" i="101"/>
  <c r="V163" i="101"/>
  <c r="M169" i="101"/>
  <c r="W169" i="101"/>
  <c r="AA173" i="101"/>
  <c r="I5" i="106"/>
  <c r="AB27" i="101"/>
  <c r="AF27" i="101" s="1"/>
  <c r="I138" i="101"/>
  <c r="T138" i="101"/>
  <c r="J157" i="101"/>
  <c r="G96" i="104"/>
  <c r="X126" i="101"/>
  <c r="P103" i="101"/>
  <c r="V103" i="101"/>
  <c r="M127" i="101"/>
  <c r="AB72" i="101"/>
  <c r="AF72" i="101" s="1"/>
  <c r="AB76" i="101"/>
  <c r="AF76" i="101" s="1"/>
  <c r="AB80" i="101"/>
  <c r="AF80" i="101" s="1"/>
  <c r="AB84" i="101"/>
  <c r="AF84" i="101" s="1"/>
  <c r="AB88" i="101"/>
  <c r="AF88" i="101" s="1"/>
  <c r="AB92" i="101"/>
  <c r="AF92" i="101" s="1"/>
  <c r="AC128" i="101"/>
  <c r="J138" i="101"/>
  <c r="U138" i="101"/>
  <c r="Q163" i="101"/>
  <c r="R169" i="101"/>
  <c r="E5" i="106"/>
  <c r="S103" i="101"/>
  <c r="AC96" i="101"/>
  <c r="AD96" i="101"/>
  <c r="R130" i="101"/>
  <c r="M142" i="101"/>
  <c r="AB77" i="101"/>
  <c r="AF77" i="101" s="1"/>
  <c r="AB81" i="101"/>
  <c r="AF81" i="101" s="1"/>
  <c r="AB85" i="101"/>
  <c r="AF85" i="101" s="1"/>
  <c r="AB89" i="101"/>
  <c r="AF89" i="101" s="1"/>
  <c r="AB93" i="101"/>
  <c r="AF93" i="101" s="1"/>
  <c r="AB97" i="101"/>
  <c r="AF97" i="101" s="1"/>
  <c r="V151" i="101"/>
  <c r="G130" i="101"/>
  <c r="T103" i="101"/>
  <c r="AB69" i="101"/>
  <c r="AF69" i="101" s="1"/>
  <c r="AB73" i="101"/>
  <c r="AF73" i="101" s="1"/>
  <c r="F35" i="100"/>
  <c r="AB18" i="101"/>
  <c r="AF18" i="101" s="1"/>
  <c r="AB33" i="101"/>
  <c r="AF33" i="101" s="1"/>
  <c r="AB37" i="101"/>
  <c r="AF37" i="101" s="1"/>
  <c r="AB41" i="101"/>
  <c r="AF41" i="101" s="1"/>
  <c r="AB45" i="101"/>
  <c r="AF45" i="101" s="1"/>
  <c r="AB49" i="101"/>
  <c r="AF49" i="101" s="1"/>
  <c r="AB53" i="101"/>
  <c r="AF53" i="101" s="1"/>
  <c r="AB57" i="101"/>
  <c r="AF57" i="101" s="1"/>
  <c r="K103" i="101"/>
  <c r="AD141" i="101"/>
  <c r="R145" i="101"/>
  <c r="AA136" i="101"/>
  <c r="F26" i="100" s="1"/>
  <c r="F13" i="100" s="1"/>
  <c r="H12" i="98" s="1"/>
  <c r="AD137" i="101"/>
  <c r="I145" i="101"/>
  <c r="S145" i="101"/>
  <c r="AB36" i="101"/>
  <c r="AF36" i="101" s="1"/>
  <c r="AB40" i="101"/>
  <c r="AF40" i="101" s="1"/>
  <c r="AB44" i="101"/>
  <c r="AF44" i="101" s="1"/>
  <c r="AB48" i="101"/>
  <c r="AF48" i="101" s="1"/>
  <c r="AB52" i="101"/>
  <c r="AF52" i="101" s="1"/>
  <c r="AB56" i="101"/>
  <c r="AF56" i="101" s="1"/>
  <c r="AA128" i="101"/>
  <c r="K138" i="101"/>
  <c r="V138" i="101"/>
  <c r="P138" i="101"/>
  <c r="AA135" i="101"/>
  <c r="AC136" i="101"/>
  <c r="AD136" i="101"/>
  <c r="J145" i="101"/>
  <c r="AB32" i="101"/>
  <c r="AF32" i="101" s="1"/>
  <c r="AB60" i="101"/>
  <c r="AF60" i="101" s="1"/>
  <c r="L130" i="101"/>
  <c r="M135" i="101"/>
  <c r="M153" i="101"/>
  <c r="M157" i="101" s="1"/>
  <c r="AD101" i="101"/>
  <c r="R103" i="101"/>
  <c r="W138" i="101"/>
  <c r="AA134" i="101"/>
  <c r="F24" i="100" s="1"/>
  <c r="AC135" i="101"/>
  <c r="F36" i="100"/>
  <c r="AE149" i="101"/>
  <c r="AE150" i="101"/>
  <c r="AD142" i="101"/>
  <c r="W151" i="101"/>
  <c r="Q157" i="101"/>
  <c r="AD155" i="101"/>
  <c r="S163" i="101"/>
  <c r="AD160" i="101"/>
  <c r="AD162" i="101"/>
  <c r="J169" i="101"/>
  <c r="T169" i="101"/>
  <c r="K145" i="101"/>
  <c r="U145" i="101"/>
  <c r="AA150" i="101"/>
  <c r="G157" i="101"/>
  <c r="R157" i="101"/>
  <c r="I163" i="101"/>
  <c r="T163" i="101"/>
  <c r="K169" i="101"/>
  <c r="U169" i="101"/>
  <c r="R16" i="106"/>
  <c r="V145" i="101"/>
  <c r="Q151" i="101"/>
  <c r="AD147" i="101"/>
  <c r="AC150" i="101"/>
  <c r="AD150" i="101"/>
  <c r="AC153" i="101"/>
  <c r="S157" i="101"/>
  <c r="AD154" i="101"/>
  <c r="AD156" i="101"/>
  <c r="J163" i="101"/>
  <c r="U163" i="101"/>
  <c r="AE160" i="101"/>
  <c r="AE161" i="101"/>
  <c r="P175" i="101"/>
  <c r="Q138" i="101"/>
  <c r="W145" i="101"/>
  <c r="AA148" i="101"/>
  <c r="AD148" i="101"/>
  <c r="AA172" i="101"/>
  <c r="AD128" i="101"/>
  <c r="AB31" i="101"/>
  <c r="AF31" i="101" s="1"/>
  <c r="AB35" i="101"/>
  <c r="AF35" i="101" s="1"/>
  <c r="AB39" i="101"/>
  <c r="AF39" i="101" s="1"/>
  <c r="AB43" i="101"/>
  <c r="AF43" i="101" s="1"/>
  <c r="AB47" i="101"/>
  <c r="AF47" i="101" s="1"/>
  <c r="AB51" i="101"/>
  <c r="AF51" i="101" s="1"/>
  <c r="AB55" i="101"/>
  <c r="AF55" i="101" s="1"/>
  <c r="AB59" i="101"/>
  <c r="AF59" i="101" s="1"/>
  <c r="G103" i="101"/>
  <c r="AB100" i="101"/>
  <c r="AF100" i="101" s="1"/>
  <c r="AA101" i="101"/>
  <c r="G138" i="101"/>
  <c r="AD143" i="101"/>
  <c r="AC144" i="101"/>
  <c r="AC148" i="101"/>
  <c r="AD149" i="101"/>
  <c r="AE154" i="101"/>
  <c r="AE155" i="101"/>
  <c r="AE156" i="101"/>
  <c r="AA166" i="101"/>
  <c r="AC172" i="101"/>
  <c r="AD173" i="101"/>
  <c r="AB71" i="101"/>
  <c r="AF71" i="101" s="1"/>
  <c r="AB75" i="101"/>
  <c r="AF75" i="101" s="1"/>
  <c r="AB79" i="101"/>
  <c r="AF79" i="101" s="1"/>
  <c r="AB83" i="101"/>
  <c r="AF83" i="101" s="1"/>
  <c r="AB87" i="101"/>
  <c r="AF87" i="101" s="1"/>
  <c r="AB91" i="101"/>
  <c r="AF91" i="101" s="1"/>
  <c r="AB95" i="101"/>
  <c r="AF95" i="101" s="1"/>
  <c r="AC99" i="101"/>
  <c r="AD99" i="101"/>
  <c r="I130" i="101"/>
  <c r="AD127" i="101"/>
  <c r="AB70" i="101"/>
  <c r="AF70" i="101" s="1"/>
  <c r="AB74" i="101"/>
  <c r="AF74" i="101" s="1"/>
  <c r="AB78" i="101"/>
  <c r="AF78" i="101" s="1"/>
  <c r="AB82" i="101"/>
  <c r="AF82" i="101" s="1"/>
  <c r="AB86" i="101"/>
  <c r="AF86" i="101" s="1"/>
  <c r="AB90" i="101"/>
  <c r="AF90" i="101" s="1"/>
  <c r="AB94" i="101"/>
  <c r="AF94" i="101" s="1"/>
  <c r="M143" i="101"/>
  <c r="U130" i="101"/>
  <c r="AC132" i="101"/>
  <c r="S138" i="101"/>
  <c r="G145" i="101"/>
  <c r="Q145" i="101"/>
  <c r="AC143" i="101"/>
  <c r="J151" i="101"/>
  <c r="AA162" i="101"/>
  <c r="G169" i="101"/>
  <c r="Q169" i="101"/>
  <c r="AC166" i="101"/>
  <c r="AD166" i="101"/>
  <c r="AC167" i="101"/>
  <c r="AC168" i="101"/>
  <c r="AD168" i="101"/>
  <c r="AC173" i="101"/>
  <c r="R30" i="106"/>
  <c r="AC160" i="101"/>
  <c r="AC161" i="101"/>
  <c r="AD161" i="101"/>
  <c r="AC162" i="101"/>
  <c r="AC165" i="101"/>
  <c r="AD172" i="101"/>
  <c r="R11" i="106"/>
  <c r="F52" i="100"/>
  <c r="F51" i="100" s="1"/>
  <c r="P130" i="101"/>
  <c r="AA126" i="101"/>
  <c r="F81" i="100"/>
  <c r="F80" i="100" s="1"/>
  <c r="F90" i="100"/>
  <c r="F89" i="100" s="1"/>
  <c r="AC61" i="101"/>
  <c r="F67" i="100"/>
  <c r="AD134" i="101"/>
  <c r="X148" i="101"/>
  <c r="X151" i="101" s="1"/>
  <c r="X133" i="101"/>
  <c r="X127" i="101"/>
  <c r="X142" i="101"/>
  <c r="X132" i="101"/>
  <c r="X144" i="101"/>
  <c r="X129" i="101"/>
  <c r="F59" i="100"/>
  <c r="X159" i="101"/>
  <c r="X163" i="101" s="1"/>
  <c r="X135" i="101"/>
  <c r="X61" i="101"/>
  <c r="X153" i="101"/>
  <c r="X157" i="101" s="1"/>
  <c r="X134" i="101"/>
  <c r="X165" i="101"/>
  <c r="X169" i="101" s="1"/>
  <c r="X136" i="101"/>
  <c r="S114" i="101" s="1"/>
  <c r="T114" i="101" s="1"/>
  <c r="X171" i="101"/>
  <c r="X175" i="101" s="1"/>
  <c r="X137" i="101"/>
  <c r="S115" i="101" s="1"/>
  <c r="T115" i="101" s="1"/>
  <c r="AF30" i="101"/>
  <c r="AF58" i="101"/>
  <c r="AD61" i="101"/>
  <c r="R138" i="101"/>
  <c r="AD132" i="101"/>
  <c r="AC133" i="101"/>
  <c r="F34" i="100"/>
  <c r="AD126" i="101"/>
  <c r="T130" i="101"/>
  <c r="F30" i="100"/>
  <c r="H103" i="101"/>
  <c r="AE61" i="101"/>
  <c r="L103" i="101"/>
  <c r="X96" i="101"/>
  <c r="X143" i="101"/>
  <c r="X99" i="101"/>
  <c r="AE99" i="101"/>
  <c r="X101" i="101"/>
  <c r="AC126" i="101"/>
  <c r="H130" i="101"/>
  <c r="AC127" i="101"/>
  <c r="AC129" i="101"/>
  <c r="AB129" i="101" s="1"/>
  <c r="H138" i="101"/>
  <c r="AE132" i="101"/>
  <c r="L138" i="101"/>
  <c r="M132" i="101"/>
  <c r="S110" i="101" s="1"/>
  <c r="AD144" i="101"/>
  <c r="AC147" i="101"/>
  <c r="AA149" i="101"/>
  <c r="F99" i="100"/>
  <c r="F98" i="100" s="1"/>
  <c r="Q103" i="101"/>
  <c r="U103" i="101"/>
  <c r="M148" i="101"/>
  <c r="M151" i="101" s="1"/>
  <c r="M133" i="101"/>
  <c r="S111" i="101" s="1"/>
  <c r="T111" i="101" s="1"/>
  <c r="M96" i="101"/>
  <c r="AA99" i="101"/>
  <c r="M101" i="101"/>
  <c r="M144" i="101"/>
  <c r="AA127" i="101"/>
  <c r="AA129" i="101"/>
  <c r="AA142" i="101"/>
  <c r="AA144" i="101"/>
  <c r="H145" i="101"/>
  <c r="AC149" i="101"/>
  <c r="S130" i="101"/>
  <c r="W130" i="101"/>
  <c r="AE127" i="101"/>
  <c r="AE129" i="101"/>
  <c r="P145" i="101"/>
  <c r="T145" i="101"/>
  <c r="L145" i="101"/>
  <c r="T151" i="101"/>
  <c r="H151" i="101"/>
  <c r="L151" i="101"/>
  <c r="AD153" i="101"/>
  <c r="H163" i="101"/>
  <c r="L163" i="101"/>
  <c r="AE163" i="101" s="1"/>
  <c r="R163" i="101"/>
  <c r="AD165" i="101"/>
  <c r="AA141" i="101"/>
  <c r="AA153" i="101"/>
  <c r="AE153" i="101"/>
  <c r="M159" i="101"/>
  <c r="M163" i="101" s="1"/>
  <c r="AA165" i="101"/>
  <c r="AE165" i="101"/>
  <c r="AC171" i="101"/>
  <c r="AA174" i="101"/>
  <c r="AD174" i="101"/>
  <c r="H157" i="101"/>
  <c r="H169" i="101"/>
  <c r="AD171" i="101"/>
  <c r="AC174" i="101"/>
  <c r="AA61" i="101"/>
  <c r="M126" i="101"/>
  <c r="M128" i="101"/>
  <c r="AA132" i="101"/>
  <c r="AA147" i="101"/>
  <c r="AA159" i="101"/>
  <c r="G175" i="101"/>
  <c r="K175" i="101"/>
  <c r="Q175" i="101"/>
  <c r="U175" i="101"/>
  <c r="AA171" i="101"/>
  <c r="AE171" i="101"/>
  <c r="J10" i="105"/>
  <c r="D115" i="104"/>
  <c r="G90" i="104"/>
  <c r="E102" i="104"/>
  <c r="E115" i="104" s="1"/>
  <c r="F5" i="106"/>
  <c r="J5" i="106"/>
  <c r="N5" i="106"/>
  <c r="R6" i="106"/>
  <c r="G58" i="104"/>
  <c r="K10" i="105"/>
  <c r="G113" i="104"/>
  <c r="L10" i="105"/>
  <c r="M42" i="105"/>
  <c r="D5" i="106"/>
  <c r="H5" i="106"/>
  <c r="L5" i="106"/>
  <c r="P5" i="106"/>
  <c r="R28" i="106"/>
  <c r="AC175" i="101" l="1"/>
  <c r="T110" i="101"/>
  <c r="AC151" i="101"/>
  <c r="S113" i="101"/>
  <c r="T113" i="101" s="1"/>
  <c r="G12" i="100" s="1"/>
  <c r="J11" i="98" s="1"/>
  <c r="S112" i="101"/>
  <c r="T112" i="101" s="1"/>
  <c r="G11" i="100" s="1"/>
  <c r="G14" i="100"/>
  <c r="G13" i="100"/>
  <c r="G10" i="100"/>
  <c r="AE103" i="101"/>
  <c r="AE175" i="101"/>
  <c r="AB96" i="101"/>
  <c r="AF96" i="101" s="1"/>
  <c r="F14" i="100"/>
  <c r="H13" i="98" s="1"/>
  <c r="AE151" i="101"/>
  <c r="D6" i="103"/>
  <c r="AB173" i="101"/>
  <c r="AF173" i="101" s="1"/>
  <c r="F11" i="100"/>
  <c r="H10" i="98" s="1"/>
  <c r="F10" i="100"/>
  <c r="H9" i="98" s="1"/>
  <c r="L18" i="98"/>
  <c r="M37" i="108" s="1"/>
  <c r="AE145" i="101"/>
  <c r="AA175" i="101"/>
  <c r="F108" i="100"/>
  <c r="F37" i="100"/>
  <c r="P19" i="105"/>
  <c r="Q19" i="105" s="1"/>
  <c r="R19" i="105" s="1"/>
  <c r="P24" i="105"/>
  <c r="Q24" i="105" s="1"/>
  <c r="R24" i="105" s="1"/>
  <c r="T10" i="105"/>
  <c r="X9" i="105"/>
  <c r="P16" i="105"/>
  <c r="R18" i="105"/>
  <c r="P27" i="105"/>
  <c r="Q27" i="105" s="1"/>
  <c r="R27" i="105" s="1"/>
  <c r="P36" i="105"/>
  <c r="Q36" i="105" s="1"/>
  <c r="R36" i="105" s="1"/>
  <c r="P33" i="105"/>
  <c r="Q33" i="105" s="1"/>
  <c r="R33" i="105" s="1"/>
  <c r="P23" i="105"/>
  <c r="Q23" i="105" s="1"/>
  <c r="R23" i="105" s="1"/>
  <c r="P40" i="105"/>
  <c r="Q40" i="105" s="1"/>
  <c r="R40" i="105" s="1"/>
  <c r="P37" i="105"/>
  <c r="P26" i="105"/>
  <c r="P32" i="105"/>
  <c r="P30" i="105"/>
  <c r="P35" i="105"/>
  <c r="P25" i="105"/>
  <c r="P41" i="105"/>
  <c r="P21" i="105"/>
  <c r="P22" i="105"/>
  <c r="P31" i="105"/>
  <c r="P17" i="105"/>
  <c r="P10" i="105"/>
  <c r="Q8" i="105"/>
  <c r="Q10" i="105" s="1"/>
  <c r="P28" i="105"/>
  <c r="P20" i="105"/>
  <c r="P34" i="105"/>
  <c r="P38" i="105"/>
  <c r="P39" i="105"/>
  <c r="P29" i="105"/>
  <c r="B51" i="108"/>
  <c r="B14" i="108"/>
  <c r="AA163" i="101"/>
  <c r="AB154" i="101"/>
  <c r="AF154" i="101" s="1"/>
  <c r="AE138" i="101"/>
  <c r="AC130" i="101"/>
  <c r="AB155" i="101"/>
  <c r="AF155" i="101" s="1"/>
  <c r="AD151" i="101"/>
  <c r="AB133" i="101"/>
  <c r="AF133" i="101" s="1"/>
  <c r="AB160" i="101"/>
  <c r="AF160" i="101" s="1"/>
  <c r="AB142" i="101"/>
  <c r="AF142" i="101" s="1"/>
  <c r="AB167" i="101"/>
  <c r="AF167" i="101" s="1"/>
  <c r="AB128" i="101"/>
  <c r="AF128" i="101" s="1"/>
  <c r="AA103" i="101"/>
  <c r="AC103" i="101"/>
  <c r="AA130" i="101"/>
  <c r="AD138" i="101"/>
  <c r="AE157" i="101"/>
  <c r="AA157" i="101"/>
  <c r="AA151" i="101"/>
  <c r="AB159" i="101"/>
  <c r="AF159" i="101" s="1"/>
  <c r="AB135" i="101"/>
  <c r="AF135" i="101" s="1"/>
  <c r="AE169" i="101"/>
  <c r="AA169" i="101"/>
  <c r="AD163" i="101"/>
  <c r="AC163" i="101"/>
  <c r="AB141" i="101"/>
  <c r="AF141" i="101" s="1"/>
  <c r="AD145" i="101"/>
  <c r="X145" i="101"/>
  <c r="AB149" i="101"/>
  <c r="AF149" i="101" s="1"/>
  <c r="AB171" i="101"/>
  <c r="AF171" i="101" s="1"/>
  <c r="AB162" i="101"/>
  <c r="AF162" i="101" s="1"/>
  <c r="AB166" i="101"/>
  <c r="AF166" i="101" s="1"/>
  <c r="AB126" i="101"/>
  <c r="AF126" i="101" s="1"/>
  <c r="AB148" i="101"/>
  <c r="AF148" i="101" s="1"/>
  <c r="AB150" i="101"/>
  <c r="AF150" i="101" s="1"/>
  <c r="M44" i="105"/>
  <c r="AD157" i="101"/>
  <c r="AB101" i="101"/>
  <c r="AF101" i="101" s="1"/>
  <c r="AA145" i="101"/>
  <c r="AB165" i="101"/>
  <c r="AF165" i="101" s="1"/>
  <c r="AB153" i="101"/>
  <c r="AF153" i="101" s="1"/>
  <c r="M145" i="101"/>
  <c r="AB144" i="101"/>
  <c r="AF144" i="101" s="1"/>
  <c r="AB156" i="101"/>
  <c r="AF156" i="101" s="1"/>
  <c r="AB134" i="101"/>
  <c r="AF134" i="101" s="1"/>
  <c r="AB137" i="101"/>
  <c r="AF137" i="101" s="1"/>
  <c r="AD175" i="101"/>
  <c r="AB175" i="101" s="1"/>
  <c r="AC145" i="101"/>
  <c r="AB147" i="101"/>
  <c r="AF147" i="101" s="1"/>
  <c r="AB127" i="101"/>
  <c r="AF127" i="101" s="1"/>
  <c r="AB143" i="101"/>
  <c r="AF143" i="101" s="1"/>
  <c r="AB99" i="101"/>
  <c r="AF99" i="101" s="1"/>
  <c r="AC169" i="101"/>
  <c r="AE130" i="101"/>
  <c r="AC157" i="101"/>
  <c r="AD130" i="101"/>
  <c r="X130" i="101"/>
  <c r="AD169" i="101"/>
  <c r="AB136" i="101"/>
  <c r="AF136" i="101" s="1"/>
  <c r="F25" i="100"/>
  <c r="F12" i="100" s="1"/>
  <c r="H11" i="98" s="1"/>
  <c r="AB172" i="101"/>
  <c r="AF172" i="101" s="1"/>
  <c r="AB174" i="101"/>
  <c r="AF174" i="101" s="1"/>
  <c r="M103" i="101"/>
  <c r="X103" i="101"/>
  <c r="AB168" i="101"/>
  <c r="AF168" i="101" s="1"/>
  <c r="M130" i="101"/>
  <c r="AB161" i="101"/>
  <c r="AF161" i="101" s="1"/>
  <c r="L16" i="98"/>
  <c r="K37" i="108" s="1"/>
  <c r="X138" i="101"/>
  <c r="AB61" i="101"/>
  <c r="AF61" i="101" s="1"/>
  <c r="F20" i="100"/>
  <c r="F7" i="100" s="1"/>
  <c r="K42" i="105"/>
  <c r="K44" i="105" s="1"/>
  <c r="AA138" i="101"/>
  <c r="R5" i="106"/>
  <c r="R32" i="106" s="1"/>
  <c r="R33" i="106" s="1"/>
  <c r="G102" i="104"/>
  <c r="G115" i="104" s="1"/>
  <c r="AF129" i="101"/>
  <c r="F66" i="100"/>
  <c r="AB132" i="101"/>
  <c r="L42" i="105"/>
  <c r="L44" i="105" s="1"/>
  <c r="J44" i="105"/>
  <c r="H30" i="98" s="1"/>
  <c r="F22" i="100"/>
  <c r="F9" i="100" s="1"/>
  <c r="AD103" i="101"/>
  <c r="M138" i="101"/>
  <c r="F29" i="100"/>
  <c r="AC138" i="101"/>
  <c r="AB151" i="101" l="1"/>
  <c r="AF151" i="101" s="1"/>
  <c r="S116" i="101"/>
  <c r="T116" i="101"/>
  <c r="G6" i="100"/>
  <c r="G5" i="100" s="1"/>
  <c r="Q16" i="105"/>
  <c r="R16" i="105" s="1"/>
  <c r="T19" i="105"/>
  <c r="T33" i="105"/>
  <c r="T40" i="105"/>
  <c r="T23" i="105"/>
  <c r="T36" i="105"/>
  <c r="D5" i="103"/>
  <c r="D7" i="103" s="1"/>
  <c r="H29" i="98"/>
  <c r="H28" i="98" s="1"/>
  <c r="T27" i="105"/>
  <c r="T18" i="105"/>
  <c r="T24" i="105"/>
  <c r="H13" i="100"/>
  <c r="L12" i="98" s="1"/>
  <c r="J12" i="98"/>
  <c r="H11" i="100"/>
  <c r="J10" i="98"/>
  <c r="H14" i="100"/>
  <c r="L13" i="98" s="1"/>
  <c r="J13" i="98"/>
  <c r="L17" i="98"/>
  <c r="L37" i="108" s="1"/>
  <c r="P37" i="108" s="1"/>
  <c r="H12" i="100"/>
  <c r="L11" i="98" s="1"/>
  <c r="AF175" i="101"/>
  <c r="F107" i="100"/>
  <c r="R8" i="105"/>
  <c r="R10" i="105" s="1"/>
  <c r="V23" i="105"/>
  <c r="W23" i="105"/>
  <c r="W40" i="105"/>
  <c r="V40" i="105"/>
  <c r="W18" i="105"/>
  <c r="V18" i="105"/>
  <c r="W33" i="105"/>
  <c r="V33" i="105"/>
  <c r="V27" i="105"/>
  <c r="W27" i="105"/>
  <c r="W36" i="105"/>
  <c r="V36" i="105"/>
  <c r="V19" i="105"/>
  <c r="W19" i="105"/>
  <c r="W24" i="105"/>
  <c r="V24" i="105"/>
  <c r="Q37" i="105"/>
  <c r="R37" i="105" s="1"/>
  <c r="Q39" i="105"/>
  <c r="R39" i="105" s="1"/>
  <c r="Q17" i="105"/>
  <c r="R17" i="105" s="1"/>
  <c r="Q38" i="105"/>
  <c r="R38" i="105" s="1"/>
  <c r="Q22" i="105"/>
  <c r="R22" i="105" s="1"/>
  <c r="Q35" i="105"/>
  <c r="R35" i="105" s="1"/>
  <c r="Q25" i="105"/>
  <c r="R25" i="105" s="1"/>
  <c r="Q34" i="105"/>
  <c r="R34" i="105" s="1"/>
  <c r="Q31" i="105"/>
  <c r="R31" i="105" s="1"/>
  <c r="Q21" i="105"/>
  <c r="R21" i="105" s="1"/>
  <c r="Q30" i="105"/>
  <c r="R30" i="105" s="1"/>
  <c r="P42" i="105"/>
  <c r="P44" i="105" s="1"/>
  <c r="Q28" i="105"/>
  <c r="R28" i="105" s="1"/>
  <c r="Q29" i="105"/>
  <c r="R29" i="105" s="1"/>
  <c r="Q20" i="105"/>
  <c r="Q41" i="105"/>
  <c r="R41" i="105" s="1"/>
  <c r="Q32" i="105"/>
  <c r="R32" i="105" s="1"/>
  <c r="Q26" i="105"/>
  <c r="R26" i="105" s="1"/>
  <c r="B52" i="108"/>
  <c r="B15" i="108"/>
  <c r="AB130" i="101"/>
  <c r="AF130" i="101" s="1"/>
  <c r="AB163" i="101"/>
  <c r="AF163" i="101" s="1"/>
  <c r="AB145" i="101"/>
  <c r="AF145" i="101" s="1"/>
  <c r="AB103" i="101"/>
  <c r="AF103" i="101" s="1"/>
  <c r="AB157" i="101"/>
  <c r="AF157" i="101" s="1"/>
  <c r="F28" i="100"/>
  <c r="AB138" i="101"/>
  <c r="AB169" i="101"/>
  <c r="AF169" i="101" s="1"/>
  <c r="AF132" i="101"/>
  <c r="AF138" i="101" s="1"/>
  <c r="F19" i="100"/>
  <c r="F6" i="100" s="1"/>
  <c r="V16" i="105" l="1"/>
  <c r="W16" i="105"/>
  <c r="U16" i="105" s="1"/>
  <c r="X16" i="105" s="1"/>
  <c r="L14" i="98"/>
  <c r="U36" i="105"/>
  <c r="X36" i="105" s="1"/>
  <c r="U18" i="105"/>
  <c r="X18" i="105" s="1"/>
  <c r="U40" i="105"/>
  <c r="X40" i="105" s="1"/>
  <c r="U19" i="105"/>
  <c r="X19" i="105" s="1"/>
  <c r="U33" i="105"/>
  <c r="X33" i="105" s="1"/>
  <c r="V8" i="105"/>
  <c r="V10" i="105" s="1"/>
  <c r="W8" i="105"/>
  <c r="W10" i="105" s="1"/>
  <c r="U27" i="105"/>
  <c r="X27" i="105" s="1"/>
  <c r="U23" i="105"/>
  <c r="X23" i="105" s="1"/>
  <c r="U24" i="105"/>
  <c r="X24" i="105" s="1"/>
  <c r="T30" i="105"/>
  <c r="T26" i="105"/>
  <c r="T21" i="105"/>
  <c r="T39" i="105"/>
  <c r="T32" i="105"/>
  <c r="T37" i="105"/>
  <c r="T31" i="105"/>
  <c r="T41" i="105"/>
  <c r="T34" i="105"/>
  <c r="T38" i="105"/>
  <c r="T25" i="105"/>
  <c r="T29" i="105"/>
  <c r="T35" i="105"/>
  <c r="T28" i="105"/>
  <c r="T22" i="105"/>
  <c r="L10" i="98"/>
  <c r="C16" i="99"/>
  <c r="H8" i="98"/>
  <c r="H7" i="98" s="1"/>
  <c r="J8" i="98"/>
  <c r="J9" i="98"/>
  <c r="H10" i="100"/>
  <c r="F5" i="100"/>
  <c r="F18" i="100"/>
  <c r="W17" i="105"/>
  <c r="V17" i="105"/>
  <c r="V39" i="105"/>
  <c r="W39" i="105"/>
  <c r="W32" i="105"/>
  <c r="V32" i="105"/>
  <c r="W28" i="105"/>
  <c r="V28" i="105"/>
  <c r="V31" i="105"/>
  <c r="W31" i="105"/>
  <c r="V22" i="105"/>
  <c r="W22" i="105"/>
  <c r="W41" i="105"/>
  <c r="V41" i="105"/>
  <c r="V34" i="105"/>
  <c r="W34" i="105"/>
  <c r="W37" i="105"/>
  <c r="V37" i="105"/>
  <c r="V26" i="105"/>
  <c r="W26" i="105"/>
  <c r="V30" i="105"/>
  <c r="W30" i="105"/>
  <c r="W25" i="105"/>
  <c r="V25" i="105"/>
  <c r="W38" i="105"/>
  <c r="V38" i="105"/>
  <c r="W29" i="105"/>
  <c r="V29" i="105"/>
  <c r="W21" i="105"/>
  <c r="V21" i="105"/>
  <c r="V35" i="105"/>
  <c r="W35" i="105"/>
  <c r="Q42" i="105"/>
  <c r="Q44" i="105" s="1"/>
  <c r="R20" i="105"/>
  <c r="B53" i="108"/>
  <c r="B16" i="108"/>
  <c r="D20" i="99"/>
  <c r="U17" i="105" l="1"/>
  <c r="X17" i="105" s="1"/>
  <c r="U29" i="105"/>
  <c r="X29" i="105" s="1"/>
  <c r="U32" i="105"/>
  <c r="X32" i="105" s="1"/>
  <c r="U31" i="105"/>
  <c r="X31" i="105" s="1"/>
  <c r="U35" i="105"/>
  <c r="X35" i="105" s="1"/>
  <c r="U21" i="105"/>
  <c r="X21" i="105" s="1"/>
  <c r="U34" i="105"/>
  <c r="X34" i="105" s="1"/>
  <c r="U28" i="105"/>
  <c r="X28" i="105" s="1"/>
  <c r="U41" i="105"/>
  <c r="X41" i="105" s="1"/>
  <c r="U26" i="105"/>
  <c r="X26" i="105" s="1"/>
  <c r="U22" i="105"/>
  <c r="X22" i="105" s="1"/>
  <c r="U37" i="105"/>
  <c r="X37" i="105" s="1"/>
  <c r="U8" i="105"/>
  <c r="U25" i="105"/>
  <c r="X25" i="105" s="1"/>
  <c r="U30" i="105"/>
  <c r="X30" i="105" s="1"/>
  <c r="U38" i="105"/>
  <c r="X38" i="105" s="1"/>
  <c r="U39" i="105"/>
  <c r="X39" i="105" s="1"/>
  <c r="J28" i="98"/>
  <c r="L28" i="98" s="1"/>
  <c r="E7" i="103"/>
  <c r="F7" i="103" s="1"/>
  <c r="T20" i="105"/>
  <c r="T42" i="105" s="1"/>
  <c r="C6" i="99"/>
  <c r="H5" i="100"/>
  <c r="J7" i="98"/>
  <c r="J6" i="98" s="1"/>
  <c r="D6" i="99"/>
  <c r="D9" i="99" s="1"/>
  <c r="L9" i="98"/>
  <c r="H6" i="100"/>
  <c r="R42" i="105"/>
  <c r="R44" i="105" s="1"/>
  <c r="W20" i="105"/>
  <c r="W42" i="105" s="1"/>
  <c r="W44" i="105" s="1"/>
  <c r="D17" i="103" s="1"/>
  <c r="J49" i="98" s="1"/>
  <c r="V20" i="105"/>
  <c r="V42" i="105" s="1"/>
  <c r="V44" i="105" s="1"/>
  <c r="D16" i="103" s="1"/>
  <c r="J48" i="98" s="1"/>
  <c r="B54" i="108"/>
  <c r="B17" i="108"/>
  <c r="X8" i="105" l="1"/>
  <c r="X10" i="105" s="1"/>
  <c r="U10" i="105"/>
  <c r="J5" i="98"/>
  <c r="U20" i="105"/>
  <c r="U42" i="105" s="1"/>
  <c r="U44" i="105" s="1"/>
  <c r="D15" i="103" s="1"/>
  <c r="J47" i="98" s="1"/>
  <c r="E6" i="99"/>
  <c r="L8" i="98"/>
  <c r="L7" i="98" s="1"/>
  <c r="C18" i="99"/>
  <c r="F18" i="99" s="1"/>
  <c r="H48" i="98" s="1"/>
  <c r="L48" i="98" s="1"/>
  <c r="C19" i="99"/>
  <c r="T44" i="105"/>
  <c r="D14" i="103" s="1"/>
  <c r="B55" i="108"/>
  <c r="B18" i="108"/>
  <c r="C17" i="99" l="1"/>
  <c r="X20" i="105"/>
  <c r="X42" i="105" s="1"/>
  <c r="X44" i="105" s="1"/>
  <c r="D18" i="103"/>
  <c r="J46" i="98"/>
  <c r="J50" i="98" s="1"/>
  <c r="B56" i="108"/>
  <c r="B19" i="108"/>
  <c r="B57" i="108" l="1"/>
  <c r="B20" i="108"/>
  <c r="B58" i="108" l="1"/>
  <c r="B21" i="108"/>
  <c r="B59" i="108" l="1"/>
  <c r="B22" i="108"/>
  <c r="B60" i="108" l="1"/>
  <c r="B23" i="108"/>
  <c r="B61" i="108" l="1"/>
  <c r="B24" i="108"/>
  <c r="B62" i="108" l="1"/>
  <c r="B25" i="108"/>
  <c r="B63" i="108" l="1"/>
  <c r="B26" i="108"/>
  <c r="B64" i="108" l="1"/>
  <c r="B27" i="108"/>
  <c r="B65" i="108" l="1"/>
  <c r="B28" i="108"/>
  <c r="B66" i="108" l="1"/>
  <c r="B29" i="108"/>
  <c r="B67" i="108" l="1"/>
  <c r="B30" i="108"/>
  <c r="B68" i="108" l="1"/>
  <c r="B31" i="108"/>
  <c r="B69" i="108" l="1"/>
  <c r="B32" i="108"/>
  <c r="B70" i="108" l="1"/>
  <c r="B33" i="108"/>
  <c r="B34" i="108" l="1"/>
  <c r="S44" i="108" l="1"/>
  <c r="R44" i="108" s="1"/>
  <c r="S68" i="108" l="1"/>
  <c r="R68" i="108" s="1"/>
  <c r="S67" i="108"/>
  <c r="R67" i="108" s="1"/>
  <c r="S56" i="108"/>
  <c r="R56" i="108" s="1"/>
  <c r="S55" i="108"/>
  <c r="R55" i="108" s="1"/>
  <c r="S53" i="108"/>
  <c r="R53" i="108" s="1"/>
  <c r="S46" i="108"/>
  <c r="R46" i="108" s="1"/>
  <c r="S66" i="108"/>
  <c r="R66" i="108" s="1"/>
  <c r="S62" i="108"/>
  <c r="R62" i="108" s="1"/>
  <c r="S58" i="108"/>
  <c r="R58" i="108" s="1"/>
  <c r="S54" i="108"/>
  <c r="R54" i="108" s="1"/>
  <c r="S47" i="108"/>
  <c r="R47" i="108" s="1"/>
  <c r="S57" i="108"/>
  <c r="R57" i="108" s="1"/>
  <c r="S52" i="108"/>
  <c r="R52" i="108" s="1"/>
  <c r="S50" i="108"/>
  <c r="R50" i="108" s="1"/>
  <c r="S48" i="108"/>
  <c r="R48" i="108" s="1"/>
  <c r="S70" i="108"/>
  <c r="R70" i="108" s="1"/>
  <c r="S45" i="108"/>
  <c r="R45" i="108" s="1"/>
  <c r="S69" i="108"/>
  <c r="R69" i="108" s="1"/>
  <c r="S65" i="108"/>
  <c r="R65" i="108" s="1"/>
  <c r="S64" i="108"/>
  <c r="R64" i="108" s="1"/>
  <c r="S63" i="108"/>
  <c r="R63" i="108" s="1"/>
  <c r="S61" i="108"/>
  <c r="R61" i="108" s="1"/>
  <c r="S60" i="108"/>
  <c r="R60" i="108" s="1"/>
  <c r="S59" i="108"/>
  <c r="R59" i="108" s="1"/>
  <c r="S51" i="108"/>
  <c r="R51" i="108" s="1"/>
  <c r="S49" i="108"/>
  <c r="R49" i="108" s="1"/>
  <c r="U44" i="108"/>
  <c r="W44" i="108" s="1"/>
  <c r="P20" i="108"/>
  <c r="W9" i="108"/>
  <c r="P11" i="108"/>
  <c r="P49" i="108"/>
  <c r="P45" i="108"/>
  <c r="P51" i="108"/>
  <c r="P63" i="108"/>
  <c r="P53" i="108"/>
  <c r="P46" i="108"/>
  <c r="P62" i="108"/>
  <c r="M71" i="108"/>
  <c r="P52" i="108"/>
  <c r="P65" i="108"/>
  <c r="P23" i="108"/>
  <c r="P18" i="108"/>
  <c r="L71" i="108"/>
  <c r="P64" i="108"/>
  <c r="P57" i="108"/>
  <c r="P68" i="108"/>
  <c r="P56" i="108"/>
  <c r="P50" i="108"/>
  <c r="P66" i="108"/>
  <c r="K71" i="108"/>
  <c r="P54" i="108"/>
  <c r="P58" i="108"/>
  <c r="P67" i="108"/>
  <c r="P55" i="108"/>
  <c r="J71" i="108"/>
  <c r="P44" i="108"/>
  <c r="O71" i="108"/>
  <c r="P70" i="108"/>
  <c r="P59" i="108"/>
  <c r="N71" i="108"/>
  <c r="P69" i="108"/>
  <c r="P47" i="108"/>
  <c r="P48" i="108"/>
  <c r="P61" i="108"/>
  <c r="P60" i="108"/>
  <c r="P27" i="108"/>
  <c r="P17" i="108"/>
  <c r="P15" i="108"/>
  <c r="P10" i="108"/>
  <c r="P32" i="108"/>
  <c r="P21" i="108"/>
  <c r="P14" i="108"/>
  <c r="M35" i="108"/>
  <c r="P31" i="108"/>
  <c r="L35" i="108"/>
  <c r="K35" i="108"/>
  <c r="J35" i="108"/>
  <c r="P8" i="108"/>
  <c r="P19" i="108"/>
  <c r="P16" i="108"/>
  <c r="P33" i="108"/>
  <c r="P30" i="108"/>
  <c r="P29" i="108"/>
  <c r="P28" i="108"/>
  <c r="P26" i="108"/>
  <c r="P25" i="108"/>
  <c r="P24" i="108"/>
  <c r="P22" i="108"/>
  <c r="P13" i="108"/>
  <c r="P12" i="108"/>
  <c r="P9" i="108"/>
  <c r="O35" i="108"/>
  <c r="N35" i="108"/>
  <c r="P34" i="108"/>
  <c r="T44" i="108" l="1"/>
  <c r="V44" i="108" s="1"/>
  <c r="W33" i="108"/>
  <c r="W15" i="108"/>
  <c r="U49" i="108"/>
  <c r="T49" i="108" s="1"/>
  <c r="V49" i="108" s="1"/>
  <c r="U70" i="108"/>
  <c r="T70" i="108" s="1"/>
  <c r="V70" i="108" s="1"/>
  <c r="U57" i="108"/>
  <c r="T57" i="108" s="1"/>
  <c r="V57" i="108" s="1"/>
  <c r="U62" i="108"/>
  <c r="T62" i="108" s="1"/>
  <c r="V62" i="108" s="1"/>
  <c r="U53" i="108"/>
  <c r="T53" i="108" s="1"/>
  <c r="V53" i="108" s="1"/>
  <c r="U68" i="108"/>
  <c r="T68" i="108" s="1"/>
  <c r="V68" i="108" s="1"/>
  <c r="U65" i="108"/>
  <c r="W65" i="108" s="1"/>
  <c r="U51" i="108"/>
  <c r="W51" i="108" s="1"/>
  <c r="U48" i="108"/>
  <c r="T48" i="108" s="1"/>
  <c r="V48" i="108" s="1"/>
  <c r="U47" i="108"/>
  <c r="T47" i="108" s="1"/>
  <c r="V47" i="108" s="1"/>
  <c r="U66" i="108"/>
  <c r="T66" i="108" s="1"/>
  <c r="V66" i="108" s="1"/>
  <c r="U55" i="108"/>
  <c r="T55" i="108" s="1"/>
  <c r="V55" i="108" s="1"/>
  <c r="U59" i="108"/>
  <c r="W59" i="108" s="1"/>
  <c r="U69" i="108"/>
  <c r="T69" i="108" s="1"/>
  <c r="V69" i="108" s="1"/>
  <c r="U60" i="108"/>
  <c r="T60" i="108" s="1"/>
  <c r="V60" i="108" s="1"/>
  <c r="U50" i="108"/>
  <c r="T50" i="108" s="1"/>
  <c r="V50" i="108" s="1"/>
  <c r="U54" i="108"/>
  <c r="T54" i="108" s="1"/>
  <c r="V54" i="108" s="1"/>
  <c r="U64" i="108"/>
  <c r="T64" i="108" s="1"/>
  <c r="V64" i="108" s="1"/>
  <c r="U61" i="108"/>
  <c r="T61" i="108" s="1"/>
  <c r="V61" i="108" s="1"/>
  <c r="W20" i="108"/>
  <c r="U56" i="108"/>
  <c r="W56" i="108" s="1"/>
  <c r="U45" i="108"/>
  <c r="T45" i="108" s="1"/>
  <c r="U52" i="108"/>
  <c r="W52" i="108" s="1"/>
  <c r="U58" i="108"/>
  <c r="T58" i="108" s="1"/>
  <c r="V58" i="108" s="1"/>
  <c r="U46" i="108"/>
  <c r="W46" i="108" s="1"/>
  <c r="U67" i="108"/>
  <c r="T67" i="108" s="1"/>
  <c r="V67" i="108" s="1"/>
  <c r="W27" i="108"/>
  <c r="U63" i="108"/>
  <c r="W63" i="108" s="1"/>
  <c r="X44" i="108"/>
  <c r="S71" i="108"/>
  <c r="R71" i="108"/>
  <c r="W50" i="108"/>
  <c r="W48" i="108"/>
  <c r="W66" i="108"/>
  <c r="W60" i="108"/>
  <c r="W57" i="108"/>
  <c r="W67" i="108"/>
  <c r="P71" i="108"/>
  <c r="W23" i="108"/>
  <c r="W30" i="108"/>
  <c r="T35" i="108"/>
  <c r="W29" i="108"/>
  <c r="W19" i="108"/>
  <c r="Q35" i="108"/>
  <c r="W8" i="108"/>
  <c r="W28" i="108"/>
  <c r="P35" i="108"/>
  <c r="W10" i="108"/>
  <c r="W32" i="108"/>
  <c r="W18" i="108"/>
  <c r="S35" i="108"/>
  <c r="W14" i="108"/>
  <c r="W24" i="108"/>
  <c r="W16" i="108"/>
  <c r="W34" i="108"/>
  <c r="W12" i="108"/>
  <c r="W11" i="108"/>
  <c r="W22" i="108"/>
  <c r="W21" i="108"/>
  <c r="W31" i="108"/>
  <c r="W26" i="108"/>
  <c r="W13" i="108"/>
  <c r="W25" i="108"/>
  <c r="W17" i="108"/>
  <c r="V35" i="108"/>
  <c r="R35" i="108"/>
  <c r="U35" i="108"/>
  <c r="W55" i="108" l="1"/>
  <c r="W62" i="108"/>
  <c r="W53" i="108"/>
  <c r="X53" i="108" s="1"/>
  <c r="W54" i="108"/>
  <c r="X54" i="108" s="1"/>
  <c r="W69" i="108"/>
  <c r="W61" i="108"/>
  <c r="X61" i="108" s="1"/>
  <c r="W58" i="108"/>
  <c r="X58" i="108" s="1"/>
  <c r="W68" i="108"/>
  <c r="X68" i="108" s="1"/>
  <c r="W47" i="108"/>
  <c r="T63" i="108"/>
  <c r="V63" i="108" s="1"/>
  <c r="X63" i="108" s="1"/>
  <c r="T46" i="108"/>
  <c r="V46" i="108" s="1"/>
  <c r="X46" i="108" s="1"/>
  <c r="T52" i="108"/>
  <c r="V52" i="108" s="1"/>
  <c r="X52" i="108" s="1"/>
  <c r="T65" i="108"/>
  <c r="V65" i="108" s="1"/>
  <c r="T56" i="108"/>
  <c r="V56" i="108" s="1"/>
  <c r="X56" i="108" s="1"/>
  <c r="W70" i="108"/>
  <c r="X70" i="108" s="1"/>
  <c r="T59" i="108"/>
  <c r="V59" i="108" s="1"/>
  <c r="X59" i="108" s="1"/>
  <c r="W64" i="108"/>
  <c r="X64" i="108" s="1"/>
  <c r="W49" i="108"/>
  <c r="X49" i="108" s="1"/>
  <c r="T51" i="108"/>
  <c r="V51" i="108" s="1"/>
  <c r="E16" i="99"/>
  <c r="F16" i="99" s="1"/>
  <c r="X67" i="108"/>
  <c r="X62" i="108"/>
  <c r="X55" i="108"/>
  <c r="X60" i="108"/>
  <c r="X47" i="108"/>
  <c r="X50" i="108"/>
  <c r="X51" i="108"/>
  <c r="X66" i="108"/>
  <c r="H22" i="98"/>
  <c r="H27" i="98"/>
  <c r="L27" i="98" s="1"/>
  <c r="U71" i="108"/>
  <c r="H26" i="98"/>
  <c r="L26" i="98" s="1"/>
  <c r="H24" i="98"/>
  <c r="L24" i="98" s="1"/>
  <c r="X48" i="108"/>
  <c r="X69" i="108"/>
  <c r="W45" i="108"/>
  <c r="H23" i="98"/>
  <c r="L23" i="98" s="1"/>
  <c r="V45" i="108"/>
  <c r="H25" i="98"/>
  <c r="L25" i="98" s="1"/>
  <c r="X65" i="108"/>
  <c r="X57" i="108"/>
  <c r="W35" i="108"/>
  <c r="C8" i="99" s="1"/>
  <c r="T71" i="108" l="1"/>
  <c r="E17" i="99" s="1"/>
  <c r="W71" i="108"/>
  <c r="E19" i="99"/>
  <c r="F19" i="99" s="1"/>
  <c r="H49" i="98" s="1"/>
  <c r="L49" i="98" s="1"/>
  <c r="H21" i="98"/>
  <c r="H6" i="98" s="1"/>
  <c r="H5" i="98" s="1"/>
  <c r="E8" i="99"/>
  <c r="E9" i="99" s="1"/>
  <c r="C9" i="99"/>
  <c r="X45" i="108"/>
  <c r="X71" i="108" s="1"/>
  <c r="V71" i="108"/>
  <c r="L22" i="98"/>
  <c r="L21" i="98" s="1"/>
  <c r="L6" i="98" s="1"/>
  <c r="L5" i="98" s="1"/>
  <c r="E20" i="99" l="1"/>
  <c r="H46" i="98"/>
  <c r="L46" i="98" l="1"/>
  <c r="F17" i="99"/>
  <c r="F20" i="99" s="1"/>
  <c r="C20" i="99"/>
  <c r="H47" i="98" l="1"/>
  <c r="H50" i="98" l="1"/>
  <c r="L47" i="98"/>
  <c r="L50" i="98" s="1"/>
</calcChain>
</file>

<file path=xl/comments1.xml><?xml version="1.0" encoding="utf-8"?>
<comments xmlns="http://schemas.openxmlformats.org/spreadsheetml/2006/main">
  <authors>
    <author>岡本茂</author>
  </authors>
  <commentList>
    <comment ref="J73" authorId="0" shapeId="0">
      <text>
        <r>
          <rPr>
            <sz val="9"/>
            <color indexed="81"/>
            <rFont val="ＭＳ Ｐゴシック"/>
            <family val="3"/>
            <charset val="128"/>
          </rPr>
          <t>力率％</t>
        </r>
      </text>
    </comment>
  </commentList>
</comments>
</file>

<file path=xl/comments2.xml><?xml version="1.0" encoding="utf-8"?>
<comments xmlns="http://schemas.openxmlformats.org/spreadsheetml/2006/main">
  <authors>
    <author>岡本茂</author>
  </authors>
  <commentList>
    <comment ref="J73" authorId="0" shapeId="0">
      <text>
        <r>
          <rPr>
            <sz val="9"/>
            <color indexed="81"/>
            <rFont val="ＭＳ Ｐゴシック"/>
            <family val="3"/>
            <charset val="128"/>
          </rPr>
          <t>力率％</t>
        </r>
      </text>
    </comment>
  </commentList>
</comments>
</file>

<file path=xl/sharedStrings.xml><?xml version="1.0" encoding="utf-8"?>
<sst xmlns="http://schemas.openxmlformats.org/spreadsheetml/2006/main" count="4652" uniqueCount="1144">
  <si>
    <t>（表紙）</t>
    <rPh sb="1" eb="3">
      <t>ヒョウシ</t>
    </rPh>
    <phoneticPr fontId="8"/>
  </si>
  <si>
    <t>提案者記号</t>
    <rPh sb="0" eb="3">
      <t>テイアンシャ</t>
    </rPh>
    <rPh sb="3" eb="5">
      <t>キゴウ</t>
    </rPh>
    <phoneticPr fontId="8"/>
  </si>
  <si>
    <t>入札価格内訳書</t>
    <rPh sb="0" eb="2">
      <t>ニュウサツ</t>
    </rPh>
    <rPh sb="2" eb="4">
      <t>カカク</t>
    </rPh>
    <rPh sb="4" eb="7">
      <t>ウチワケショ</t>
    </rPh>
    <phoneticPr fontId="8"/>
  </si>
  <si>
    <t>費目</t>
    <rPh sb="0" eb="2">
      <t>ヒモク</t>
    </rPh>
    <phoneticPr fontId="8"/>
  </si>
  <si>
    <t>円</t>
    <rPh sb="0" eb="1">
      <t>エン</t>
    </rPh>
    <phoneticPr fontId="8"/>
  </si>
  <si>
    <t>①基準金利</t>
    <rPh sb="1" eb="3">
      <t>キジュン</t>
    </rPh>
    <rPh sb="3" eb="5">
      <t>キンリ</t>
    </rPh>
    <phoneticPr fontId="8"/>
  </si>
  <si>
    <t>②提案スプレッド</t>
    <rPh sb="1" eb="3">
      <t>テイアン</t>
    </rPh>
    <phoneticPr fontId="8"/>
  </si>
  <si>
    <t>％</t>
    <phoneticPr fontId="8"/>
  </si>
  <si>
    <t>割賦金利（＝①＋②）</t>
    <rPh sb="0" eb="2">
      <t>カップ</t>
    </rPh>
    <rPh sb="2" eb="4">
      <t>キンリ</t>
    </rPh>
    <phoneticPr fontId="8"/>
  </si>
  <si>
    <t>注１　各項目とも事業期間中の総額を記載してください。</t>
    <rPh sb="0" eb="1">
      <t>チュウ</t>
    </rPh>
    <rPh sb="3" eb="4">
      <t>カク</t>
    </rPh>
    <rPh sb="4" eb="6">
      <t>コウモク</t>
    </rPh>
    <rPh sb="8" eb="10">
      <t>ジギョウ</t>
    </rPh>
    <rPh sb="10" eb="13">
      <t>キカンチュウ</t>
    </rPh>
    <rPh sb="14" eb="16">
      <t>ソウガク</t>
    </rPh>
    <rPh sb="17" eb="19">
      <t>キサイ</t>
    </rPh>
    <phoneticPr fontId="8"/>
  </si>
  <si>
    <t>（単位：円）</t>
    <rPh sb="1" eb="3">
      <t>タンイ</t>
    </rPh>
    <rPh sb="4" eb="5">
      <t>エン</t>
    </rPh>
    <phoneticPr fontId="8"/>
  </si>
  <si>
    <t>注２　円単位で入力し、１円未満の端数は切り捨てとしてください。</t>
    <rPh sb="0" eb="1">
      <t>チュウ</t>
    </rPh>
    <rPh sb="3" eb="4">
      <t>エン</t>
    </rPh>
    <rPh sb="4" eb="6">
      <t>タンイ</t>
    </rPh>
    <rPh sb="7" eb="9">
      <t>ニュウリョク</t>
    </rPh>
    <rPh sb="12" eb="13">
      <t>エン</t>
    </rPh>
    <rPh sb="13" eb="15">
      <t>ミマン</t>
    </rPh>
    <rPh sb="16" eb="18">
      <t>ハスウ</t>
    </rPh>
    <rPh sb="19" eb="20">
      <t>キ</t>
    </rPh>
    <rPh sb="21" eb="22">
      <t>ス</t>
    </rPh>
    <phoneticPr fontId="8"/>
  </si>
  <si>
    <t>合計</t>
    <rPh sb="0" eb="2">
      <t>ゴウケイ</t>
    </rPh>
    <phoneticPr fontId="8"/>
  </si>
  <si>
    <t>支払時期</t>
    <rPh sb="0" eb="2">
      <t>シハライ</t>
    </rPh>
    <rPh sb="2" eb="4">
      <t>ジキ</t>
    </rPh>
    <phoneticPr fontId="8"/>
  </si>
  <si>
    <t>回</t>
    <rPh sb="0" eb="1">
      <t>カイ</t>
    </rPh>
    <phoneticPr fontId="8"/>
  </si>
  <si>
    <t>支払対象期間</t>
    <rPh sb="0" eb="2">
      <t>シハライ</t>
    </rPh>
    <rPh sb="2" eb="4">
      <t>タイショウ</t>
    </rPh>
    <rPh sb="4" eb="6">
      <t>キカン</t>
    </rPh>
    <phoneticPr fontId="8"/>
  </si>
  <si>
    <t>～</t>
    <phoneticPr fontId="8"/>
  </si>
  <si>
    <t>3月</t>
    <rPh sb="1" eb="2">
      <t>ガツ</t>
    </rPh>
    <phoneticPr fontId="8"/>
  </si>
  <si>
    <t>4月</t>
  </si>
  <si>
    <t>注１　金額は円単位で入力し、１円未満の端数は切り捨てとしてください。</t>
    <phoneticPr fontId="8"/>
  </si>
  <si>
    <t>提案者記号</t>
    <rPh sb="0" eb="5">
      <t>テイアンシャキゴウ</t>
    </rPh>
    <phoneticPr fontId="8"/>
  </si>
  <si>
    <t>消費税等相当額</t>
    <rPh sb="0" eb="3">
      <t>ショウヒゼイ</t>
    </rPh>
    <rPh sb="3" eb="4">
      <t>トウ</t>
    </rPh>
    <rPh sb="4" eb="6">
      <t>ソウトウ</t>
    </rPh>
    <rPh sb="6" eb="7">
      <t>ガク</t>
    </rPh>
    <phoneticPr fontId="8"/>
  </si>
  <si>
    <t>入札価格の内訳に関する提出書類</t>
    <rPh sb="0" eb="2">
      <t>ニュウサツ</t>
    </rPh>
    <rPh sb="2" eb="4">
      <t>カカク</t>
    </rPh>
    <rPh sb="5" eb="7">
      <t>ウチワケ</t>
    </rPh>
    <rPh sb="8" eb="9">
      <t>カン</t>
    </rPh>
    <rPh sb="11" eb="13">
      <t>テイシュツ</t>
    </rPh>
    <rPh sb="13" eb="15">
      <t>ショルイ</t>
    </rPh>
    <phoneticPr fontId="8"/>
  </si>
  <si>
    <t>11月</t>
    <rPh sb="2" eb="3">
      <t>ガツ</t>
    </rPh>
    <phoneticPr fontId="8"/>
  </si>
  <si>
    <t>10月</t>
    <phoneticPr fontId="8"/>
  </si>
  <si>
    <t>備考</t>
    <rPh sb="0" eb="2">
      <t>ビコウ</t>
    </rPh>
    <phoneticPr fontId="8"/>
  </si>
  <si>
    <t>No</t>
    <phoneticPr fontId="8"/>
  </si>
  <si>
    <t>縄手小学校</t>
  </si>
  <si>
    <t>縄手北小学校</t>
  </si>
  <si>
    <t>枚岡東小学校</t>
  </si>
  <si>
    <t>枚岡西小学校</t>
  </si>
  <si>
    <t>石切小学校</t>
  </si>
  <si>
    <t>孔舎衙小学校</t>
  </si>
  <si>
    <t>上四条小学校</t>
  </si>
  <si>
    <t>縄手東小学校</t>
  </si>
  <si>
    <t>孔舎衙東小学校</t>
  </si>
  <si>
    <t>石切東小学校</t>
  </si>
  <si>
    <t>成和小学校</t>
  </si>
  <si>
    <t>北宮小学校</t>
  </si>
  <si>
    <t>弥栄小学校</t>
  </si>
  <si>
    <t>玉川小学校</t>
  </si>
  <si>
    <t>玉美小学校</t>
  </si>
  <si>
    <t>英田北小学校</t>
  </si>
  <si>
    <t>若江小学校</t>
  </si>
  <si>
    <t>花園小学校</t>
  </si>
  <si>
    <t>鴻池東小学校</t>
  </si>
  <si>
    <t>玉串小学校</t>
  </si>
  <si>
    <t>岩田西小学校</t>
  </si>
  <si>
    <t>英田南小学校</t>
  </si>
  <si>
    <t>加納小学校</t>
  </si>
  <si>
    <t>花園北小学校</t>
  </si>
  <si>
    <t>荒川小学校</t>
  </si>
  <si>
    <t>長堂小学校</t>
  </si>
  <si>
    <t>高井田東小学校</t>
  </si>
  <si>
    <t>森河内小学校</t>
  </si>
  <si>
    <t>高井田西小学校</t>
  </si>
  <si>
    <t>楠根小学校</t>
  </si>
  <si>
    <t>意岐部小学校</t>
  </si>
  <si>
    <t>小阪小学校</t>
  </si>
  <si>
    <t>上小阪小学校</t>
  </si>
  <si>
    <t>弥刀小学校</t>
  </si>
  <si>
    <t>長瀬北小学校</t>
  </si>
  <si>
    <t>長瀬東小学校</t>
  </si>
  <si>
    <t>八戸の里小学校</t>
  </si>
  <si>
    <t>長瀬南小学校</t>
  </si>
  <si>
    <t>弥刀東小学校</t>
  </si>
  <si>
    <t>長瀬西小学校</t>
  </si>
  <si>
    <t>楠根東小学校</t>
  </si>
  <si>
    <t>柏田小学校</t>
  </si>
  <si>
    <t>西堤小学校</t>
  </si>
  <si>
    <t>意岐部東小学校</t>
  </si>
  <si>
    <t>八戸の里東小学校</t>
  </si>
  <si>
    <t>藤戸小学校</t>
  </si>
  <si>
    <t>大蓮小学校</t>
  </si>
  <si>
    <t>合計</t>
    <rPh sb="0" eb="2">
      <t>ゴウケイ</t>
    </rPh>
    <phoneticPr fontId="14"/>
  </si>
  <si>
    <t>5月</t>
    <rPh sb="1" eb="2">
      <t>ガツ</t>
    </rPh>
    <phoneticPr fontId="8"/>
  </si>
  <si>
    <t>9月</t>
    <phoneticPr fontId="8"/>
  </si>
  <si>
    <t>11月</t>
    <phoneticPr fontId="8"/>
  </si>
  <si>
    <t>3月</t>
    <phoneticPr fontId="8"/>
  </si>
  <si>
    <t>合計</t>
  </si>
  <si>
    <t>その他</t>
  </si>
  <si>
    <t>年度</t>
  </si>
  <si>
    <t>電気料金</t>
  </si>
  <si>
    <t>ガス料金</t>
  </si>
  <si>
    <t>エネルギー費用の算定表</t>
    <rPh sb="5" eb="7">
      <t>ヒヨウ</t>
    </rPh>
    <rPh sb="8" eb="10">
      <t>サンテイ</t>
    </rPh>
    <rPh sb="10" eb="11">
      <t>ヒョウ</t>
    </rPh>
    <phoneticPr fontId="8"/>
  </si>
  <si>
    <t>■損益計画書</t>
    <rPh sb="1" eb="3">
      <t>ソンエキ</t>
    </rPh>
    <rPh sb="3" eb="6">
      <t>ケイカクショ</t>
    </rPh>
    <phoneticPr fontId="14"/>
  </si>
  <si>
    <t>１年目</t>
    <rPh sb="1" eb="3">
      <t>ネンメ</t>
    </rPh>
    <phoneticPr fontId="14"/>
  </si>
  <si>
    <t xml:space="preserve"> 科目</t>
    <rPh sb="1" eb="3">
      <t>カモク</t>
    </rPh>
    <phoneticPr fontId="14"/>
  </si>
  <si>
    <t>その他</t>
    <rPh sb="2" eb="3">
      <t>タ</t>
    </rPh>
    <phoneticPr fontId="14"/>
  </si>
  <si>
    <t>業務経費（原価）</t>
    <rPh sb="0" eb="2">
      <t>ギョウム</t>
    </rPh>
    <rPh sb="2" eb="4">
      <t>ケイヒ</t>
    </rPh>
    <rPh sb="5" eb="7">
      <t>ゲンカ</t>
    </rPh>
    <phoneticPr fontId="14"/>
  </si>
  <si>
    <t>公租公課</t>
    <rPh sb="0" eb="2">
      <t>コウソ</t>
    </rPh>
    <rPh sb="2" eb="4">
      <t>コウカ</t>
    </rPh>
    <phoneticPr fontId="14"/>
  </si>
  <si>
    <t>支払利息</t>
    <rPh sb="0" eb="2">
      <t>シハライ</t>
    </rPh>
    <rPh sb="2" eb="4">
      <t>リソク</t>
    </rPh>
    <phoneticPr fontId="14"/>
  </si>
  <si>
    <t>その他</t>
    <rPh sb="0" eb="3">
      <t>ソノタ</t>
    </rPh>
    <phoneticPr fontId="14"/>
  </si>
  <si>
    <t>税引前当期損益</t>
    <rPh sb="0" eb="1">
      <t>ゼイ</t>
    </rPh>
    <rPh sb="1" eb="2">
      <t>ヒ</t>
    </rPh>
    <rPh sb="2" eb="3">
      <t>マエ</t>
    </rPh>
    <rPh sb="3" eb="5">
      <t>トウキ</t>
    </rPh>
    <rPh sb="5" eb="7">
      <t>ソンエキ</t>
    </rPh>
    <phoneticPr fontId="14"/>
  </si>
  <si>
    <t>法人税等</t>
    <rPh sb="0" eb="3">
      <t>ホウジンゼイ</t>
    </rPh>
    <rPh sb="3" eb="4">
      <t>トウ</t>
    </rPh>
    <phoneticPr fontId="14"/>
  </si>
  <si>
    <t>税引後当期損益</t>
    <rPh sb="0" eb="1">
      <t>ゼイ</t>
    </rPh>
    <rPh sb="1" eb="2">
      <t>ヒ</t>
    </rPh>
    <rPh sb="2" eb="3">
      <t>ゴ</t>
    </rPh>
    <rPh sb="3" eb="5">
      <t>トウキ</t>
    </rPh>
    <rPh sb="5" eb="7">
      <t>ソンエキ</t>
    </rPh>
    <phoneticPr fontId="14"/>
  </si>
  <si>
    <t>■キャッシュフロー計算書</t>
    <rPh sb="9" eb="12">
      <t>ケイサンショ</t>
    </rPh>
    <phoneticPr fontId="14"/>
  </si>
  <si>
    <t>科目</t>
    <rPh sb="0" eb="2">
      <t>カモク</t>
    </rPh>
    <phoneticPr fontId="14"/>
  </si>
  <si>
    <t>キャッシュインフロー計</t>
    <rPh sb="10" eb="11">
      <t>ケイ</t>
    </rPh>
    <phoneticPr fontId="14"/>
  </si>
  <si>
    <t>税引後利益</t>
    <rPh sb="0" eb="2">
      <t>ゼイビキ</t>
    </rPh>
    <rPh sb="2" eb="3">
      <t>ゴ</t>
    </rPh>
    <rPh sb="3" eb="5">
      <t>リエキ</t>
    </rPh>
    <phoneticPr fontId="14"/>
  </si>
  <si>
    <t>資本金</t>
    <rPh sb="0" eb="3">
      <t>シホンキン</t>
    </rPh>
    <phoneticPr fontId="14"/>
  </si>
  <si>
    <t>借入金</t>
    <rPh sb="0" eb="2">
      <t>カリイレ</t>
    </rPh>
    <rPh sb="2" eb="3">
      <t>キン</t>
    </rPh>
    <phoneticPr fontId="14"/>
  </si>
  <si>
    <t>キャッシュアウトフロー計</t>
    <rPh sb="11" eb="12">
      <t>ケイ</t>
    </rPh>
    <phoneticPr fontId="14"/>
  </si>
  <si>
    <t>初期費用</t>
    <rPh sb="0" eb="2">
      <t>ショキ</t>
    </rPh>
    <rPh sb="2" eb="4">
      <t>ヒヨウ</t>
    </rPh>
    <phoneticPr fontId="14"/>
  </si>
  <si>
    <t>設備投資費用</t>
    <rPh sb="0" eb="2">
      <t>セツビ</t>
    </rPh>
    <rPh sb="2" eb="4">
      <t>トウシ</t>
    </rPh>
    <rPh sb="4" eb="6">
      <t>ヒヨウ</t>
    </rPh>
    <phoneticPr fontId="14"/>
  </si>
  <si>
    <t>元本</t>
    <rPh sb="0" eb="2">
      <t>ガンポン</t>
    </rPh>
    <phoneticPr fontId="14"/>
  </si>
  <si>
    <t>配当</t>
    <rPh sb="0" eb="2">
      <t>ハイトウ</t>
    </rPh>
    <phoneticPr fontId="14"/>
  </si>
  <si>
    <t>未処分金累計</t>
    <rPh sb="4" eb="6">
      <t>ルイケイ</t>
    </rPh>
    <phoneticPr fontId="14"/>
  </si>
  <si>
    <t>■経営指標</t>
    <rPh sb="1" eb="3">
      <t>ケイエイ</t>
    </rPh>
    <rPh sb="3" eb="5">
      <t>シヒョウ</t>
    </rPh>
    <phoneticPr fontId="14"/>
  </si>
  <si>
    <t>DSCR　各期</t>
    <rPh sb="5" eb="7">
      <t>カクキ</t>
    </rPh>
    <phoneticPr fontId="14"/>
  </si>
  <si>
    <t>DSCR　事業期間平均</t>
    <rPh sb="5" eb="7">
      <t>ジギョウ</t>
    </rPh>
    <rPh sb="7" eb="9">
      <t>キカン</t>
    </rPh>
    <rPh sb="9" eb="11">
      <t>ヘイキン</t>
    </rPh>
    <phoneticPr fontId="14"/>
  </si>
  <si>
    <t>PIRR</t>
    <phoneticPr fontId="14"/>
  </si>
  <si>
    <t>EIRR</t>
    <phoneticPr fontId="14"/>
  </si>
  <si>
    <t>※本表の費目等は、適宜変更して結構です。</t>
    <rPh sb="1" eb="3">
      <t>ホンピョウ</t>
    </rPh>
    <rPh sb="4" eb="6">
      <t>ヒモク</t>
    </rPh>
    <rPh sb="6" eb="7">
      <t>トウ</t>
    </rPh>
    <rPh sb="9" eb="11">
      <t>テキギ</t>
    </rPh>
    <rPh sb="11" eb="13">
      <t>ヘンコウ</t>
    </rPh>
    <rPh sb="15" eb="17">
      <t>ケッコウ</t>
    </rPh>
    <phoneticPr fontId="14"/>
  </si>
  <si>
    <t>※上記以外に記入欄が必要になる場合は、適宜追加してください。</t>
    <rPh sb="1" eb="3">
      <t>ジョウキ</t>
    </rPh>
    <rPh sb="3" eb="5">
      <t>イガイ</t>
    </rPh>
    <rPh sb="6" eb="8">
      <t>キニュウ</t>
    </rPh>
    <rPh sb="8" eb="9">
      <t>ラン</t>
    </rPh>
    <rPh sb="10" eb="12">
      <t>ヒツヨウ</t>
    </rPh>
    <rPh sb="15" eb="17">
      <t>バアイ</t>
    </rPh>
    <rPh sb="19" eb="21">
      <t>テキギ</t>
    </rPh>
    <rPh sb="21" eb="23">
      <t>ツイカ</t>
    </rPh>
    <phoneticPr fontId="14"/>
  </si>
  <si>
    <t>※金額は、消費税及び地方消費税相当額を除いた額を記入してください。</t>
    <rPh sb="19" eb="20">
      <t>ノゾ</t>
    </rPh>
    <rPh sb="22" eb="23">
      <t>ガク</t>
    </rPh>
    <phoneticPr fontId="14"/>
  </si>
  <si>
    <t>※電子データとして提出する際には、計算式（関数）が分かるようにしてください。</t>
    <rPh sb="1" eb="3">
      <t>デンシ</t>
    </rPh>
    <rPh sb="9" eb="11">
      <t>テイシュツ</t>
    </rPh>
    <rPh sb="13" eb="14">
      <t>サイ</t>
    </rPh>
    <rPh sb="17" eb="20">
      <t>ケイサンシキ</t>
    </rPh>
    <rPh sb="21" eb="23">
      <t>カンスウ</t>
    </rPh>
    <rPh sb="25" eb="26">
      <t>ワ</t>
    </rPh>
    <phoneticPr fontId="14"/>
  </si>
  <si>
    <t>①</t>
    <phoneticPr fontId="8"/>
  </si>
  <si>
    <t>②</t>
    <phoneticPr fontId="8"/>
  </si>
  <si>
    <t>③</t>
    <phoneticPr fontId="8"/>
  </si>
  <si>
    <t>④</t>
    <phoneticPr fontId="8"/>
  </si>
  <si>
    <t>設計に係る費用</t>
    <rPh sb="0" eb="2">
      <t>セッケイ</t>
    </rPh>
    <rPh sb="3" eb="4">
      <t>カカ</t>
    </rPh>
    <rPh sb="5" eb="7">
      <t>ヒヨウ</t>
    </rPh>
    <phoneticPr fontId="8"/>
  </si>
  <si>
    <t>施工に係る費用</t>
    <rPh sb="0" eb="2">
      <t>セコウ</t>
    </rPh>
    <rPh sb="3" eb="4">
      <t>カカ</t>
    </rPh>
    <rPh sb="5" eb="7">
      <t>ヒヨウ</t>
    </rPh>
    <phoneticPr fontId="8"/>
  </si>
  <si>
    <t>工事監理に係る費用</t>
    <rPh sb="0" eb="2">
      <t>コウジ</t>
    </rPh>
    <rPh sb="2" eb="4">
      <t>カンリ</t>
    </rPh>
    <rPh sb="5" eb="6">
      <t>カカ</t>
    </rPh>
    <rPh sb="7" eb="9">
      <t>ヒヨウ</t>
    </rPh>
    <phoneticPr fontId="8"/>
  </si>
  <si>
    <t>維持管理に係る費用</t>
    <rPh sb="0" eb="2">
      <t>イジ</t>
    </rPh>
    <rPh sb="2" eb="4">
      <t>カンリ</t>
    </rPh>
    <rPh sb="5" eb="6">
      <t>カカ</t>
    </rPh>
    <rPh sb="7" eb="9">
      <t>ヒヨウ</t>
    </rPh>
    <phoneticPr fontId="8"/>
  </si>
  <si>
    <t>合　計</t>
    <phoneticPr fontId="8"/>
  </si>
  <si>
    <t>維持管理期間内の空調設備運用に係るエネルギー費用の総額（税込）</t>
    <rPh sb="0" eb="2">
      <t>イジ</t>
    </rPh>
    <rPh sb="2" eb="4">
      <t>カンリ</t>
    </rPh>
    <rPh sb="4" eb="6">
      <t>キカン</t>
    </rPh>
    <rPh sb="6" eb="7">
      <t>ナイ</t>
    </rPh>
    <rPh sb="8" eb="12">
      <t>クウチョウセツビ</t>
    </rPh>
    <rPh sb="12" eb="14">
      <t>ウンヨウ</t>
    </rPh>
    <rPh sb="15" eb="16">
      <t>カカ</t>
    </rPh>
    <rPh sb="22" eb="24">
      <t>ヒヨウ</t>
    </rPh>
    <rPh sb="25" eb="27">
      <t>ソウガク</t>
    </rPh>
    <rPh sb="28" eb="30">
      <t>ゼイコ</t>
    </rPh>
    <phoneticPr fontId="8"/>
  </si>
  <si>
    <t>維持管理期間内の空調設備運用に係るエネルギー費用の総額（税抜）</t>
    <rPh sb="0" eb="2">
      <t>イジ</t>
    </rPh>
    <rPh sb="2" eb="4">
      <t>カンリ</t>
    </rPh>
    <rPh sb="4" eb="6">
      <t>キカン</t>
    </rPh>
    <rPh sb="6" eb="7">
      <t>ナイ</t>
    </rPh>
    <rPh sb="8" eb="12">
      <t>クウチョウセツビ</t>
    </rPh>
    <rPh sb="12" eb="14">
      <t>ウンヨウ</t>
    </rPh>
    <rPh sb="15" eb="16">
      <t>カカ</t>
    </rPh>
    <rPh sb="22" eb="24">
      <t>ヒヨウ</t>
    </rPh>
    <rPh sb="25" eb="27">
      <t>ソウガク</t>
    </rPh>
    <rPh sb="28" eb="29">
      <t>ゼイ</t>
    </rPh>
    <rPh sb="29" eb="30">
      <t>ヌ</t>
    </rPh>
    <phoneticPr fontId="8"/>
  </si>
  <si>
    <t>※金額は円単位で入力し、１円未満の端数は切り捨てとしてください。</t>
    <phoneticPr fontId="8"/>
  </si>
  <si>
    <t>※他の様式の記載金額と整合させてください。</t>
    <rPh sb="1" eb="2">
      <t>タ</t>
    </rPh>
    <rPh sb="3" eb="5">
      <t>ヨウシキ</t>
    </rPh>
    <rPh sb="6" eb="8">
      <t>キサイ</t>
    </rPh>
    <rPh sb="8" eb="10">
      <t>キンガク</t>
    </rPh>
    <rPh sb="11" eb="13">
      <t>セイゴウ</t>
    </rPh>
    <phoneticPr fontId="14"/>
  </si>
  <si>
    <t>東大阪市立学校屋内運動場空調設備等整備事業</t>
    <rPh sb="0" eb="3">
      <t>ヒガシオオサカ</t>
    </rPh>
    <rPh sb="3" eb="4">
      <t>シ</t>
    </rPh>
    <rPh sb="4" eb="5">
      <t>リツ</t>
    </rPh>
    <rPh sb="5" eb="7">
      <t>ガッコウ</t>
    </rPh>
    <rPh sb="7" eb="9">
      <t>オクナイ</t>
    </rPh>
    <rPh sb="9" eb="12">
      <t>ウンドウジョウ</t>
    </rPh>
    <rPh sb="12" eb="14">
      <t>クウチョウ</t>
    </rPh>
    <rPh sb="14" eb="16">
      <t>セツビ</t>
    </rPh>
    <rPh sb="16" eb="17">
      <t>ナド</t>
    </rPh>
    <rPh sb="17" eb="19">
      <t>セイビ</t>
    </rPh>
    <rPh sb="19" eb="21">
      <t>ジギョウ</t>
    </rPh>
    <phoneticPr fontId="8"/>
  </si>
  <si>
    <t>令和5年</t>
    <rPh sb="0" eb="2">
      <t>レイワ</t>
    </rPh>
    <rPh sb="3" eb="4">
      <t>ネン</t>
    </rPh>
    <phoneticPr fontId="8"/>
  </si>
  <si>
    <t>令和6年</t>
    <rPh sb="0" eb="2">
      <t>レイワ</t>
    </rPh>
    <rPh sb="3" eb="4">
      <t>ネン</t>
    </rPh>
    <phoneticPr fontId="8"/>
  </si>
  <si>
    <t>令和7年</t>
    <rPh sb="0" eb="2">
      <t>レイワ</t>
    </rPh>
    <rPh sb="3" eb="4">
      <t>ネン</t>
    </rPh>
    <phoneticPr fontId="8"/>
  </si>
  <si>
    <t>令和8年</t>
    <rPh sb="0" eb="2">
      <t>レイワ</t>
    </rPh>
    <rPh sb="3" eb="4">
      <t>ネン</t>
    </rPh>
    <phoneticPr fontId="8"/>
  </si>
  <si>
    <t>令和9年</t>
    <rPh sb="0" eb="2">
      <t>レイワ</t>
    </rPh>
    <rPh sb="3" eb="4">
      <t>ネン</t>
    </rPh>
    <phoneticPr fontId="8"/>
  </si>
  <si>
    <t>令和10年</t>
    <rPh sb="0" eb="2">
      <t>レイワ</t>
    </rPh>
    <rPh sb="4" eb="5">
      <t>ネン</t>
    </rPh>
    <phoneticPr fontId="8"/>
  </si>
  <si>
    <t>令和11年</t>
    <rPh sb="0" eb="2">
      <t>レイワ</t>
    </rPh>
    <rPh sb="4" eb="5">
      <t>ネン</t>
    </rPh>
    <phoneticPr fontId="8"/>
  </si>
  <si>
    <t>令和12年</t>
    <rPh sb="0" eb="2">
      <t>レイワ</t>
    </rPh>
    <rPh sb="4" eb="5">
      <t>ネン</t>
    </rPh>
    <phoneticPr fontId="8"/>
  </si>
  <si>
    <t>令和13年</t>
    <rPh sb="0" eb="2">
      <t>レイワ</t>
    </rPh>
    <rPh sb="4" eb="5">
      <t>ネン</t>
    </rPh>
    <phoneticPr fontId="8"/>
  </si>
  <si>
    <t>令和14年</t>
    <rPh sb="0" eb="2">
      <t>レイワ</t>
    </rPh>
    <rPh sb="4" eb="5">
      <t>ネン</t>
    </rPh>
    <phoneticPr fontId="8"/>
  </si>
  <si>
    <t>令和15年</t>
    <rPh sb="0" eb="2">
      <t>レイワ</t>
    </rPh>
    <rPh sb="4" eb="5">
      <t>ネン</t>
    </rPh>
    <phoneticPr fontId="8"/>
  </si>
  <si>
    <t>令和16年</t>
    <rPh sb="0" eb="2">
      <t>レイワ</t>
    </rPh>
    <rPh sb="4" eb="5">
      <t>ネン</t>
    </rPh>
    <phoneticPr fontId="8"/>
  </si>
  <si>
    <t>令和17年</t>
    <rPh sb="0" eb="2">
      <t>レイワ</t>
    </rPh>
    <rPh sb="4" eb="5">
      <t>ネン</t>
    </rPh>
    <phoneticPr fontId="8"/>
  </si>
  <si>
    <t>令和18年</t>
    <rPh sb="0" eb="2">
      <t>レイワ</t>
    </rPh>
    <rPh sb="4" eb="5">
      <t>ネン</t>
    </rPh>
    <phoneticPr fontId="8"/>
  </si>
  <si>
    <t>令和5年度</t>
    <rPh sb="0" eb="2">
      <t>レイワ</t>
    </rPh>
    <rPh sb="3" eb="4">
      <t>ネン</t>
    </rPh>
    <rPh sb="4" eb="5">
      <t>ド</t>
    </rPh>
    <phoneticPr fontId="8"/>
  </si>
  <si>
    <t>令和6年度</t>
    <rPh sb="0" eb="2">
      <t>レイワ</t>
    </rPh>
    <rPh sb="3" eb="4">
      <t>ネン</t>
    </rPh>
    <rPh sb="4" eb="5">
      <t>ド</t>
    </rPh>
    <phoneticPr fontId="8"/>
  </si>
  <si>
    <t>令和7年度</t>
    <rPh sb="0" eb="2">
      <t>レイワ</t>
    </rPh>
    <rPh sb="3" eb="4">
      <t>ネン</t>
    </rPh>
    <rPh sb="4" eb="5">
      <t>ド</t>
    </rPh>
    <phoneticPr fontId="8"/>
  </si>
  <si>
    <t>令和8年度</t>
    <rPh sb="0" eb="2">
      <t>レイワ</t>
    </rPh>
    <rPh sb="3" eb="4">
      <t>ネン</t>
    </rPh>
    <rPh sb="4" eb="5">
      <t>ド</t>
    </rPh>
    <phoneticPr fontId="8"/>
  </si>
  <si>
    <t>令和9年度</t>
    <rPh sb="0" eb="2">
      <t>レイワ</t>
    </rPh>
    <rPh sb="3" eb="4">
      <t>ネン</t>
    </rPh>
    <rPh sb="4" eb="5">
      <t>ド</t>
    </rPh>
    <phoneticPr fontId="8"/>
  </si>
  <si>
    <t>令和10年度</t>
    <rPh sb="0" eb="2">
      <t>レイワ</t>
    </rPh>
    <rPh sb="4" eb="5">
      <t>ネン</t>
    </rPh>
    <rPh sb="5" eb="6">
      <t>ド</t>
    </rPh>
    <phoneticPr fontId="8"/>
  </si>
  <si>
    <t>令和11年度</t>
    <rPh sb="0" eb="2">
      <t>レイワ</t>
    </rPh>
    <rPh sb="4" eb="5">
      <t>ネン</t>
    </rPh>
    <rPh sb="5" eb="6">
      <t>ド</t>
    </rPh>
    <phoneticPr fontId="8"/>
  </si>
  <si>
    <t>令和12年度</t>
    <rPh sb="0" eb="2">
      <t>レイワ</t>
    </rPh>
    <rPh sb="4" eb="5">
      <t>ネン</t>
    </rPh>
    <rPh sb="5" eb="6">
      <t>ド</t>
    </rPh>
    <phoneticPr fontId="8"/>
  </si>
  <si>
    <t>令和13年度</t>
    <rPh sb="0" eb="2">
      <t>レイワ</t>
    </rPh>
    <rPh sb="4" eb="5">
      <t>ネン</t>
    </rPh>
    <rPh sb="5" eb="6">
      <t>ド</t>
    </rPh>
    <phoneticPr fontId="8"/>
  </si>
  <si>
    <t>令和14年度</t>
    <rPh sb="0" eb="2">
      <t>レイワ</t>
    </rPh>
    <rPh sb="4" eb="5">
      <t>ネン</t>
    </rPh>
    <rPh sb="5" eb="6">
      <t>ド</t>
    </rPh>
    <phoneticPr fontId="8"/>
  </si>
  <si>
    <t>令和15年度</t>
    <rPh sb="0" eb="2">
      <t>レイワ</t>
    </rPh>
    <rPh sb="4" eb="5">
      <t>ネン</t>
    </rPh>
    <rPh sb="5" eb="6">
      <t>ド</t>
    </rPh>
    <phoneticPr fontId="8"/>
  </si>
  <si>
    <t>令和16年度</t>
    <rPh sb="0" eb="2">
      <t>レイワ</t>
    </rPh>
    <rPh sb="4" eb="5">
      <t>ネン</t>
    </rPh>
    <rPh sb="5" eb="6">
      <t>ド</t>
    </rPh>
    <phoneticPr fontId="8"/>
  </si>
  <si>
    <t>令和17年度</t>
    <rPh sb="0" eb="2">
      <t>レイワ</t>
    </rPh>
    <rPh sb="4" eb="5">
      <t>ネン</t>
    </rPh>
    <rPh sb="5" eb="6">
      <t>ド</t>
    </rPh>
    <phoneticPr fontId="8"/>
  </si>
  <si>
    <t>令和5年度</t>
    <rPh sb="0" eb="2">
      <t>レイワ</t>
    </rPh>
    <rPh sb="3" eb="5">
      <t>ネンド</t>
    </rPh>
    <phoneticPr fontId="14"/>
  </si>
  <si>
    <t>令和6年度</t>
    <rPh sb="0" eb="2">
      <t>レイワ</t>
    </rPh>
    <rPh sb="3" eb="5">
      <t>ネンド</t>
    </rPh>
    <phoneticPr fontId="14"/>
  </si>
  <si>
    <t>令和7年度</t>
    <rPh sb="0" eb="2">
      <t>レイワ</t>
    </rPh>
    <rPh sb="3" eb="5">
      <t>ネンド</t>
    </rPh>
    <phoneticPr fontId="14"/>
  </si>
  <si>
    <t>令和8年度</t>
    <rPh sb="0" eb="2">
      <t>レイワ</t>
    </rPh>
    <rPh sb="3" eb="5">
      <t>ネンド</t>
    </rPh>
    <phoneticPr fontId="14"/>
  </si>
  <si>
    <t>令和9年度</t>
    <rPh sb="0" eb="2">
      <t>レイワ</t>
    </rPh>
    <rPh sb="3" eb="5">
      <t>ネンド</t>
    </rPh>
    <phoneticPr fontId="14"/>
  </si>
  <si>
    <t>令和10年度</t>
    <rPh sb="0" eb="2">
      <t>レイワ</t>
    </rPh>
    <rPh sb="4" eb="6">
      <t>ネンド</t>
    </rPh>
    <phoneticPr fontId="14"/>
  </si>
  <si>
    <t>令和11年度</t>
    <rPh sb="0" eb="2">
      <t>レイワ</t>
    </rPh>
    <rPh sb="4" eb="6">
      <t>ネンド</t>
    </rPh>
    <phoneticPr fontId="14"/>
  </si>
  <si>
    <t>令和12年度</t>
    <rPh sb="0" eb="2">
      <t>レイワ</t>
    </rPh>
    <rPh sb="4" eb="6">
      <t>ネンド</t>
    </rPh>
    <phoneticPr fontId="14"/>
  </si>
  <si>
    <t>令和13年度</t>
    <rPh sb="0" eb="2">
      <t>レイワ</t>
    </rPh>
    <rPh sb="4" eb="6">
      <t>ネンド</t>
    </rPh>
    <phoneticPr fontId="14"/>
  </si>
  <si>
    <t>令和14年度</t>
    <rPh sb="0" eb="2">
      <t>レイワ</t>
    </rPh>
    <rPh sb="4" eb="6">
      <t>ネンド</t>
    </rPh>
    <phoneticPr fontId="14"/>
  </si>
  <si>
    <t>令和15年度</t>
    <rPh sb="0" eb="2">
      <t>レイワ</t>
    </rPh>
    <rPh sb="4" eb="6">
      <t>ネンド</t>
    </rPh>
    <phoneticPr fontId="14"/>
  </si>
  <si>
    <t>令和16年度</t>
    <rPh sb="0" eb="2">
      <t>レイワ</t>
    </rPh>
    <rPh sb="4" eb="6">
      <t>ネンド</t>
    </rPh>
    <phoneticPr fontId="14"/>
  </si>
  <si>
    <t>令和17年度</t>
    <rPh sb="0" eb="2">
      <t>レイワ</t>
    </rPh>
    <rPh sb="4" eb="6">
      <t>ネンド</t>
    </rPh>
    <phoneticPr fontId="14"/>
  </si>
  <si>
    <t>令和4年度</t>
    <rPh sb="0" eb="2">
      <t>レイワ</t>
    </rPh>
    <rPh sb="3" eb="5">
      <t>ネンド</t>
    </rPh>
    <phoneticPr fontId="14"/>
  </si>
  <si>
    <t>令和（年度）</t>
    <rPh sb="0" eb="2">
      <t>レイワ</t>
    </rPh>
    <rPh sb="3" eb="5">
      <t>ネンド</t>
    </rPh>
    <phoneticPr fontId="14"/>
  </si>
  <si>
    <t>桜橋小学校</t>
    <rPh sb="0" eb="2">
      <t>サクラバシ</t>
    </rPh>
    <rPh sb="2" eb="5">
      <t>ショウガッコウ</t>
    </rPh>
    <phoneticPr fontId="25"/>
  </si>
  <si>
    <t>布施小学校</t>
    <rPh sb="0" eb="2">
      <t>フセ</t>
    </rPh>
    <rPh sb="2" eb="5">
      <t>ショウガッコウ</t>
    </rPh>
    <phoneticPr fontId="25"/>
  </si>
  <si>
    <t>池島学園（前期課程）</t>
    <rPh sb="2" eb="4">
      <t>ガクエン</t>
    </rPh>
    <rPh sb="5" eb="7">
      <t>ゼンキ</t>
    </rPh>
    <rPh sb="7" eb="9">
      <t>カテイ</t>
    </rPh>
    <phoneticPr fontId="25"/>
  </si>
  <si>
    <t>くすは縄手南校（前期課程）</t>
    <rPh sb="3" eb="7">
      <t>ナワテミナミコウ</t>
    </rPh>
    <rPh sb="8" eb="12">
      <t>ゼンキカテイ</t>
    </rPh>
    <phoneticPr fontId="25"/>
  </si>
  <si>
    <t>縄手中学校</t>
  </si>
  <si>
    <t>枚岡中学校</t>
  </si>
  <si>
    <t>石切中学校</t>
  </si>
  <si>
    <t>縄手北中学校</t>
  </si>
  <si>
    <t>孔舎衙中学校</t>
  </si>
  <si>
    <t>玉川中学校</t>
  </si>
  <si>
    <t>英田中学校</t>
  </si>
  <si>
    <t>花園中学校</t>
  </si>
  <si>
    <t>盾津東中学校</t>
  </si>
  <si>
    <t>若江中学校</t>
  </si>
  <si>
    <t>長栄中学校</t>
  </si>
  <si>
    <t>新喜多中学校</t>
  </si>
  <si>
    <t>金岡中学校</t>
  </si>
  <si>
    <t>上小阪中学校</t>
  </si>
  <si>
    <t>楠根中学校</t>
  </si>
  <si>
    <t>意岐部中学校</t>
  </si>
  <si>
    <t>高井田中学校</t>
  </si>
  <si>
    <t>小阪中学校</t>
  </si>
  <si>
    <t>長瀬中学校</t>
  </si>
  <si>
    <t>弥刀中学校</t>
  </si>
  <si>
    <t>柏田中学校</t>
  </si>
  <si>
    <t>池島学園（後期課程）</t>
    <rPh sb="0" eb="2">
      <t>イケシマ</t>
    </rPh>
    <rPh sb="2" eb="4">
      <t>ガクエン</t>
    </rPh>
    <rPh sb="5" eb="9">
      <t>コウキカテイ</t>
    </rPh>
    <phoneticPr fontId="25"/>
  </si>
  <si>
    <t>くすは縄手南校（後期課程）</t>
    <rPh sb="3" eb="5">
      <t>ナワテ</t>
    </rPh>
    <rPh sb="5" eb="6">
      <t>ミナミ</t>
    </rPh>
    <rPh sb="6" eb="7">
      <t>コウ</t>
    </rPh>
    <rPh sb="8" eb="12">
      <t>コウキカテイ</t>
    </rPh>
    <phoneticPr fontId="25"/>
  </si>
  <si>
    <t>教育センター</t>
    <rPh sb="0" eb="2">
      <t>キョウイク</t>
    </rPh>
    <phoneticPr fontId="25"/>
  </si>
  <si>
    <t>206-1</t>
  </si>
  <si>
    <t>206-2</t>
  </si>
  <si>
    <t>301-1</t>
  </si>
  <si>
    <t>301-2</t>
  </si>
  <si>
    <t>照明改修</t>
  </si>
  <si>
    <t>照明改修</t>
    <rPh sb="0" eb="4">
      <t>ショウメイカイシュウ</t>
    </rPh>
    <phoneticPr fontId="8"/>
  </si>
  <si>
    <t>空調設備整備</t>
  </si>
  <si>
    <t>空調設備整備</t>
    <rPh sb="0" eb="6">
      <t>クウチョウセツビセイビ</t>
    </rPh>
    <phoneticPr fontId="8"/>
  </si>
  <si>
    <t>換気設備整備</t>
  </si>
  <si>
    <t>換気設備整備</t>
    <rPh sb="0" eb="6">
      <t>カンキセツビセイビ</t>
    </rPh>
    <phoneticPr fontId="8"/>
  </si>
  <si>
    <t>外壁改修</t>
  </si>
  <si>
    <t>外壁改修</t>
    <rPh sb="0" eb="4">
      <t>ガイヘキカイシュウ</t>
    </rPh>
    <phoneticPr fontId="8"/>
  </si>
  <si>
    <t>軒先部幕板改修</t>
  </si>
  <si>
    <t>換気モニター撤去</t>
  </si>
  <si>
    <t>トイレ整備</t>
  </si>
  <si>
    <t>スロープ整備</t>
  </si>
  <si>
    <t>1）</t>
  </si>
  <si>
    <t>2）</t>
  </si>
  <si>
    <t>内装仕上改修</t>
  </si>
  <si>
    <t>3）</t>
  </si>
  <si>
    <t>4）</t>
  </si>
  <si>
    <t>5）</t>
  </si>
  <si>
    <t>屋根防水改修</t>
  </si>
  <si>
    <t>6）</t>
  </si>
  <si>
    <t>7）</t>
  </si>
  <si>
    <t>8）</t>
  </si>
  <si>
    <t>9）</t>
  </si>
  <si>
    <t>10）</t>
  </si>
  <si>
    <t>A-2-5</t>
    <phoneticPr fontId="8"/>
  </si>
  <si>
    <t>A-2-6</t>
    <phoneticPr fontId="8"/>
  </si>
  <si>
    <t>A-3-3</t>
  </si>
  <si>
    <t>A-3-4</t>
  </si>
  <si>
    <t>高等学校</t>
    <rPh sb="0" eb="4">
      <t>コウトウガッコウ</t>
    </rPh>
    <phoneticPr fontId="8"/>
  </si>
  <si>
    <t>中学校</t>
    <rPh sb="0" eb="3">
      <t>チュウガッコウ</t>
    </rPh>
    <phoneticPr fontId="8"/>
  </si>
  <si>
    <t>屋根防水改修</t>
    <rPh sb="0" eb="6">
      <t>ヤネボウスイカイシュウ</t>
    </rPh>
    <phoneticPr fontId="8"/>
  </si>
  <si>
    <t>教育センター</t>
    <rPh sb="0" eb="2">
      <t>キョウイク</t>
    </rPh>
    <phoneticPr fontId="8"/>
  </si>
  <si>
    <t>小学校</t>
    <rPh sb="0" eb="3">
      <t>ショウガッコウ</t>
    </rPh>
    <phoneticPr fontId="8"/>
  </si>
  <si>
    <t>小計</t>
    <rPh sb="0" eb="2">
      <t>ショウケイ</t>
    </rPh>
    <phoneticPr fontId="8"/>
  </si>
  <si>
    <t>税抜金額</t>
    <rPh sb="0" eb="2">
      <t>ゼイヌキ</t>
    </rPh>
    <rPh sb="2" eb="4">
      <t>キンガク</t>
    </rPh>
    <phoneticPr fontId="8"/>
  </si>
  <si>
    <t>合計（税込）</t>
    <rPh sb="0" eb="2">
      <t>ゴウケイ</t>
    </rPh>
    <rPh sb="3" eb="5">
      <t>ゼイコミ</t>
    </rPh>
    <phoneticPr fontId="8"/>
  </si>
  <si>
    <t>入札価格（サービス対価A及びBの合計）</t>
    <rPh sb="0" eb="2">
      <t>ニュウサツ</t>
    </rPh>
    <rPh sb="2" eb="4">
      <t>カカク</t>
    </rPh>
    <rPh sb="9" eb="11">
      <t>タイカ</t>
    </rPh>
    <rPh sb="12" eb="13">
      <t>オヨ</t>
    </rPh>
    <rPh sb="16" eb="18">
      <t>ゴウケイ</t>
    </rPh>
    <phoneticPr fontId="8"/>
  </si>
  <si>
    <t>サービス対価A（設計・施工等のサービス対価）</t>
    <rPh sb="8" eb="10">
      <t>セッケイ</t>
    </rPh>
    <rPh sb="11" eb="13">
      <t>セコウ</t>
    </rPh>
    <rPh sb="13" eb="14">
      <t>トウ</t>
    </rPh>
    <phoneticPr fontId="8"/>
  </si>
  <si>
    <t>A-1（一括支払分）</t>
    <rPh sb="8" eb="9">
      <t>ブン</t>
    </rPh>
    <phoneticPr fontId="8"/>
  </si>
  <si>
    <t>A-1-1（令和5年度上期一括支払分）</t>
    <rPh sb="11" eb="13">
      <t>カミキ</t>
    </rPh>
    <rPh sb="13" eb="15">
      <t>イッカツ</t>
    </rPh>
    <rPh sb="15" eb="17">
      <t>シハライ</t>
    </rPh>
    <rPh sb="17" eb="18">
      <t>ブン</t>
    </rPh>
    <phoneticPr fontId="8"/>
  </si>
  <si>
    <t>円</t>
    <phoneticPr fontId="8"/>
  </si>
  <si>
    <t>A-1-2（令和5年度下期一括支払分）</t>
    <rPh sb="11" eb="13">
      <t>シモキ</t>
    </rPh>
    <rPh sb="17" eb="18">
      <t>ブン</t>
    </rPh>
    <phoneticPr fontId="8"/>
  </si>
  <si>
    <t>A-1-3（令和6年度上期一括支払分）</t>
    <rPh sb="11" eb="13">
      <t>カミキ</t>
    </rPh>
    <rPh sb="17" eb="18">
      <t>ブン</t>
    </rPh>
    <phoneticPr fontId="8"/>
  </si>
  <si>
    <t>A-1-4（令和6年度下期一括支払分）</t>
    <rPh sb="11" eb="13">
      <t>シモキ</t>
    </rPh>
    <rPh sb="17" eb="18">
      <t>ブン</t>
    </rPh>
    <phoneticPr fontId="8"/>
  </si>
  <si>
    <t>A-1-5（令和7年度上期一括支払分）</t>
    <rPh sb="11" eb="13">
      <t>カミキ</t>
    </rPh>
    <rPh sb="17" eb="18">
      <t>ブン</t>
    </rPh>
    <phoneticPr fontId="8"/>
  </si>
  <si>
    <t>A-1-6（令和7年度下期一括支払分）</t>
    <rPh sb="11" eb="13">
      <t>シモキ</t>
    </rPh>
    <rPh sb="17" eb="18">
      <t>ブン</t>
    </rPh>
    <phoneticPr fontId="8"/>
  </si>
  <si>
    <t>A-2（割賦元本分）</t>
    <rPh sb="8" eb="9">
      <t>ブン</t>
    </rPh>
    <phoneticPr fontId="8"/>
  </si>
  <si>
    <t>A-2-1（令和5年度上期施工完了分）</t>
    <rPh sb="11" eb="13">
      <t>カミキ</t>
    </rPh>
    <rPh sb="17" eb="18">
      <t>ブン</t>
    </rPh>
    <phoneticPr fontId="8"/>
  </si>
  <si>
    <t>A-2-2（令和5年度下期施工完了分）</t>
    <rPh sb="11" eb="13">
      <t>シモキ</t>
    </rPh>
    <rPh sb="17" eb="18">
      <t>ブン</t>
    </rPh>
    <phoneticPr fontId="8"/>
  </si>
  <si>
    <t>A-2-3（令和6年度上期施工完了分）</t>
    <rPh sb="11" eb="13">
      <t>カミキ</t>
    </rPh>
    <rPh sb="17" eb="18">
      <t>ブン</t>
    </rPh>
    <phoneticPr fontId="8"/>
  </si>
  <si>
    <t>A-2-4（令和6年度下期施工完了分）</t>
    <rPh sb="11" eb="13">
      <t>シモキ</t>
    </rPh>
    <phoneticPr fontId="8"/>
  </si>
  <si>
    <t>A-3（割賦手数料）</t>
    <rPh sb="4" eb="6">
      <t>カップ</t>
    </rPh>
    <rPh sb="6" eb="9">
      <t>テスウリョウ</t>
    </rPh>
    <phoneticPr fontId="8"/>
  </si>
  <si>
    <t>A-3-1（令和5年度上期施工完了分）</t>
    <rPh sb="11" eb="13">
      <t>カミキ</t>
    </rPh>
    <phoneticPr fontId="8"/>
  </si>
  <si>
    <t>A-3-2（令和5年度下期施工完了分）</t>
    <rPh sb="11" eb="13">
      <t>シモキ</t>
    </rPh>
    <rPh sb="17" eb="18">
      <t>ブン</t>
    </rPh>
    <phoneticPr fontId="8"/>
  </si>
  <si>
    <t>A-3-3（令和6年度上期施工完了分）</t>
    <rPh sb="11" eb="13">
      <t>カミキ</t>
    </rPh>
    <rPh sb="17" eb="18">
      <t>ブン</t>
    </rPh>
    <phoneticPr fontId="8"/>
  </si>
  <si>
    <t>A-3-4（令和6年度下期施工完了分）</t>
    <rPh sb="11" eb="13">
      <t>シモキ</t>
    </rPh>
    <phoneticPr fontId="8"/>
  </si>
  <si>
    <t>サービス対価B（維持管理のサービス対価）</t>
    <phoneticPr fontId="8"/>
  </si>
  <si>
    <t>B-1（令和5年度施工完了分）</t>
    <rPh sb="9" eb="11">
      <t>セコウ</t>
    </rPh>
    <phoneticPr fontId="8"/>
  </si>
  <si>
    <t>B-2（令和6年度施工完了分）</t>
    <rPh sb="13" eb="14">
      <t>ブン</t>
    </rPh>
    <phoneticPr fontId="8"/>
  </si>
  <si>
    <t>　　　 発表されるTONAベース15年物(円-円)金利スワップレート（リフィニティブRIC：JPTSRTOA=RFTB）としてください。</t>
    <phoneticPr fontId="8"/>
  </si>
  <si>
    <t>サービス対価Aの内訳</t>
    <rPh sb="4" eb="6">
      <t>タイカ</t>
    </rPh>
    <rPh sb="8" eb="10">
      <t>ウチワケ</t>
    </rPh>
    <phoneticPr fontId="8"/>
  </si>
  <si>
    <t>消費税等相当額</t>
    <rPh sb="0" eb="3">
      <t>ショウヒゼイ</t>
    </rPh>
    <rPh sb="3" eb="4">
      <t>ナド</t>
    </rPh>
    <rPh sb="4" eb="7">
      <t>ソウトウガク</t>
    </rPh>
    <phoneticPr fontId="8"/>
  </si>
  <si>
    <t>小学校分</t>
    <rPh sb="0" eb="3">
      <t>ショウガッコウ</t>
    </rPh>
    <rPh sb="3" eb="4">
      <t>ブン</t>
    </rPh>
    <phoneticPr fontId="8"/>
  </si>
  <si>
    <t>その他費用等</t>
    <rPh sb="2" eb="3">
      <t>タ</t>
    </rPh>
    <rPh sb="3" eb="5">
      <t>ヒヨウ</t>
    </rPh>
    <rPh sb="5" eb="6">
      <t>ナド</t>
    </rPh>
    <phoneticPr fontId="8"/>
  </si>
  <si>
    <t>サービス対価A-1（一括支払分）</t>
    <rPh sb="4" eb="6">
      <t>タイカ</t>
    </rPh>
    <rPh sb="10" eb="12">
      <t>イッカツ</t>
    </rPh>
    <rPh sb="12" eb="14">
      <t>シハライ</t>
    </rPh>
    <rPh sb="14" eb="15">
      <t>ブン</t>
    </rPh>
    <phoneticPr fontId="8"/>
  </si>
  <si>
    <t>A-1-1（令和5年度上期一括支払分）</t>
    <rPh sb="6" eb="8">
      <t>レイワ</t>
    </rPh>
    <rPh sb="9" eb="11">
      <t>ネンド</t>
    </rPh>
    <rPh sb="11" eb="13">
      <t>カミキ</t>
    </rPh>
    <rPh sb="13" eb="17">
      <t>イッカツシハライ</t>
    </rPh>
    <rPh sb="17" eb="18">
      <t>ブン</t>
    </rPh>
    <phoneticPr fontId="8"/>
  </si>
  <si>
    <t>A-1-2（令和5年度下期一括支払分）</t>
    <rPh sb="6" eb="8">
      <t>レイワ</t>
    </rPh>
    <rPh sb="9" eb="11">
      <t>ネンド</t>
    </rPh>
    <rPh sb="11" eb="13">
      <t>シモキ</t>
    </rPh>
    <rPh sb="13" eb="17">
      <t>イッカツシハライ</t>
    </rPh>
    <rPh sb="17" eb="18">
      <t>ブン</t>
    </rPh>
    <phoneticPr fontId="8"/>
  </si>
  <si>
    <t>中学校分</t>
    <rPh sb="0" eb="3">
      <t>チュウガッコウ</t>
    </rPh>
    <rPh sb="3" eb="4">
      <t>ブン</t>
    </rPh>
    <phoneticPr fontId="8"/>
  </si>
  <si>
    <t>A-1-3（令和6年度上期一括支払分）</t>
    <rPh sb="6" eb="8">
      <t>レイワ</t>
    </rPh>
    <rPh sb="9" eb="11">
      <t>ネンド</t>
    </rPh>
    <rPh sb="11" eb="13">
      <t>カミキ</t>
    </rPh>
    <rPh sb="13" eb="17">
      <t>イッカツシハライ</t>
    </rPh>
    <rPh sb="17" eb="18">
      <t>ブン</t>
    </rPh>
    <phoneticPr fontId="8"/>
  </si>
  <si>
    <t>A-1-4（令和6年度下期一括支払分）</t>
    <rPh sb="6" eb="8">
      <t>レイワ</t>
    </rPh>
    <rPh sb="9" eb="11">
      <t>ネンド</t>
    </rPh>
    <rPh sb="11" eb="13">
      <t>シモキ</t>
    </rPh>
    <rPh sb="17" eb="18">
      <t>ブン</t>
    </rPh>
    <phoneticPr fontId="8"/>
  </si>
  <si>
    <t>A-1-5（令和7年度上期一括支払分）</t>
    <rPh sb="6" eb="8">
      <t>レイワ</t>
    </rPh>
    <rPh sb="9" eb="11">
      <t>ネンド</t>
    </rPh>
    <rPh sb="11" eb="13">
      <t>カミキ</t>
    </rPh>
    <rPh sb="17" eb="18">
      <t>ブン</t>
    </rPh>
    <phoneticPr fontId="8"/>
  </si>
  <si>
    <t>A-1-6（令和7年度下期一括支払分）</t>
    <rPh sb="6" eb="8">
      <t>レイワ</t>
    </rPh>
    <rPh sb="9" eb="11">
      <t>ネンド</t>
    </rPh>
    <rPh sb="11" eb="13">
      <t>シモキ</t>
    </rPh>
    <rPh sb="17" eb="18">
      <t>ブン</t>
    </rPh>
    <phoneticPr fontId="8"/>
  </si>
  <si>
    <t>令和5年度上期施工完了分</t>
    <rPh sb="0" eb="2">
      <t>レイワ</t>
    </rPh>
    <rPh sb="3" eb="5">
      <t>ネンド</t>
    </rPh>
    <rPh sb="5" eb="7">
      <t>カミキ</t>
    </rPh>
    <rPh sb="7" eb="12">
      <t>セコウカンリョウブン</t>
    </rPh>
    <phoneticPr fontId="8"/>
  </si>
  <si>
    <t>令和5年度下期施工完了分（中学校）</t>
    <rPh sb="0" eb="2">
      <t>レイワ</t>
    </rPh>
    <rPh sb="3" eb="5">
      <t>ネンド</t>
    </rPh>
    <rPh sb="5" eb="7">
      <t>シモキ</t>
    </rPh>
    <rPh sb="7" eb="12">
      <t>セコウカンリョウブン</t>
    </rPh>
    <rPh sb="13" eb="16">
      <t>チュウガッコウ</t>
    </rPh>
    <phoneticPr fontId="8"/>
  </si>
  <si>
    <t>令和6年度上期施工完了分（小学校）</t>
    <rPh sb="0" eb="2">
      <t>レイワ</t>
    </rPh>
    <rPh sb="3" eb="5">
      <t>ネンド</t>
    </rPh>
    <rPh sb="5" eb="7">
      <t>カミキ</t>
    </rPh>
    <rPh sb="7" eb="12">
      <t>セコウカンリョウブン</t>
    </rPh>
    <rPh sb="13" eb="16">
      <t>ショウガッコウ</t>
    </rPh>
    <phoneticPr fontId="8"/>
  </si>
  <si>
    <t>令和6年度下期施工完了分（小学校）</t>
    <rPh sb="0" eb="2">
      <t>レイワ</t>
    </rPh>
    <rPh sb="3" eb="5">
      <t>ネンド</t>
    </rPh>
    <rPh sb="5" eb="7">
      <t>シモキ</t>
    </rPh>
    <rPh sb="7" eb="12">
      <t>セコウカンリョウブン</t>
    </rPh>
    <rPh sb="13" eb="16">
      <t>ショウガッコウ</t>
    </rPh>
    <phoneticPr fontId="8"/>
  </si>
  <si>
    <t>令和7年度上期施工完了分（小学校）</t>
    <rPh sb="0" eb="2">
      <t>レイワ</t>
    </rPh>
    <rPh sb="3" eb="5">
      <t>ネンド</t>
    </rPh>
    <rPh sb="5" eb="7">
      <t>カミキ</t>
    </rPh>
    <rPh sb="7" eb="12">
      <t>セコウカンリョウブン</t>
    </rPh>
    <rPh sb="13" eb="16">
      <t>ショウガッコウ</t>
    </rPh>
    <phoneticPr fontId="8"/>
  </si>
  <si>
    <t>令和7年度下期施工完了分（小学校）</t>
    <rPh sb="0" eb="2">
      <t>レイワ</t>
    </rPh>
    <rPh sb="3" eb="5">
      <t>ネンド</t>
    </rPh>
    <rPh sb="5" eb="7">
      <t>シモキ</t>
    </rPh>
    <rPh sb="7" eb="12">
      <t>セコウカンリョウブン</t>
    </rPh>
    <rPh sb="13" eb="16">
      <t>ショウガッコウ</t>
    </rPh>
    <phoneticPr fontId="8"/>
  </si>
  <si>
    <t>令和5年度上期施工完了分（中学校）</t>
    <rPh sb="0" eb="2">
      <t>レイワ</t>
    </rPh>
    <rPh sb="3" eb="5">
      <t>ネンド</t>
    </rPh>
    <rPh sb="5" eb="7">
      <t>カミキ</t>
    </rPh>
    <rPh sb="7" eb="12">
      <t>セコウカンリョウブン</t>
    </rPh>
    <rPh sb="13" eb="16">
      <t>チュウガッコウ</t>
    </rPh>
    <phoneticPr fontId="8"/>
  </si>
  <si>
    <t>令和5年度下期施工完了分</t>
    <rPh sb="0" eb="2">
      <t>レイワ</t>
    </rPh>
    <rPh sb="3" eb="5">
      <t>ネンド</t>
    </rPh>
    <rPh sb="5" eb="7">
      <t>シモキ</t>
    </rPh>
    <rPh sb="7" eb="12">
      <t>セコウカンリョウブン</t>
    </rPh>
    <phoneticPr fontId="8"/>
  </si>
  <si>
    <t>令和6年度上期施工完了分</t>
    <rPh sb="0" eb="2">
      <t>レイワ</t>
    </rPh>
    <rPh sb="3" eb="5">
      <t>ネンド</t>
    </rPh>
    <rPh sb="5" eb="7">
      <t>カミキ</t>
    </rPh>
    <rPh sb="7" eb="12">
      <t>セコウカンリョウブン</t>
    </rPh>
    <phoneticPr fontId="8"/>
  </si>
  <si>
    <t>令和6年度下期施工完了分</t>
    <rPh sb="0" eb="2">
      <t>レイワ</t>
    </rPh>
    <rPh sb="3" eb="5">
      <t>ネンド</t>
    </rPh>
    <rPh sb="5" eb="7">
      <t>シモキ</t>
    </rPh>
    <rPh sb="7" eb="12">
      <t>セコウカンリョウブン</t>
    </rPh>
    <phoneticPr fontId="8"/>
  </si>
  <si>
    <t>令和7年度上期施工完了分</t>
    <rPh sb="0" eb="2">
      <t>レイワ</t>
    </rPh>
    <rPh sb="3" eb="5">
      <t>ネンド</t>
    </rPh>
    <rPh sb="5" eb="7">
      <t>カミキ</t>
    </rPh>
    <rPh sb="7" eb="12">
      <t>セコウカンリョウブン</t>
    </rPh>
    <phoneticPr fontId="8"/>
  </si>
  <si>
    <t>令和7年度下期施工完了分</t>
    <rPh sb="0" eb="2">
      <t>レイワ</t>
    </rPh>
    <rPh sb="3" eb="5">
      <t>ネンド</t>
    </rPh>
    <rPh sb="5" eb="7">
      <t>シモキ</t>
    </rPh>
    <rPh sb="7" eb="12">
      <t>セコウカンリョウブン</t>
    </rPh>
    <phoneticPr fontId="8"/>
  </si>
  <si>
    <t>（単位：円、税抜）</t>
    <rPh sb="1" eb="3">
      <t>タンイ</t>
    </rPh>
    <rPh sb="4" eb="5">
      <t>エン</t>
    </rPh>
    <rPh sb="6" eb="8">
      <t>ゼイヌキ</t>
    </rPh>
    <phoneticPr fontId="8"/>
  </si>
  <si>
    <t>その他施設改修に係る費用（税抜）</t>
    <rPh sb="2" eb="3">
      <t>タ</t>
    </rPh>
    <rPh sb="3" eb="5">
      <t>シセツ</t>
    </rPh>
    <rPh sb="5" eb="7">
      <t>カイシュウ</t>
    </rPh>
    <rPh sb="8" eb="9">
      <t>カカ</t>
    </rPh>
    <rPh sb="10" eb="12">
      <t>ヒヨウ</t>
    </rPh>
    <rPh sb="13" eb="15">
      <t>ゼイヌキ</t>
    </rPh>
    <phoneticPr fontId="8"/>
  </si>
  <si>
    <t>各費用の合計（税抜）</t>
    <rPh sb="0" eb="1">
      <t>カク</t>
    </rPh>
    <rPh sb="1" eb="3">
      <t>ヒヨウ</t>
    </rPh>
    <rPh sb="4" eb="6">
      <t>ゴウケイ</t>
    </rPh>
    <rPh sb="7" eb="9">
      <t>ゼイヌキ</t>
    </rPh>
    <phoneticPr fontId="8"/>
  </si>
  <si>
    <t>施工完了時期</t>
    <rPh sb="0" eb="4">
      <t>セコウカンリョウ</t>
    </rPh>
    <rPh sb="4" eb="6">
      <t>ジキ</t>
    </rPh>
    <phoneticPr fontId="8"/>
  </si>
  <si>
    <t>設計費</t>
    <rPh sb="0" eb="3">
      <t>セッケイヒ</t>
    </rPh>
    <phoneticPr fontId="8"/>
  </si>
  <si>
    <t>施工費</t>
    <rPh sb="0" eb="3">
      <t>セコウヒ</t>
    </rPh>
    <phoneticPr fontId="8"/>
  </si>
  <si>
    <t>工事監理費</t>
    <rPh sb="0" eb="5">
      <t>コウジカンリヒ</t>
    </rPh>
    <phoneticPr fontId="8"/>
  </si>
  <si>
    <t>設計費</t>
    <rPh sb="0" eb="2">
      <t>セッケイ</t>
    </rPh>
    <rPh sb="2" eb="3">
      <t>ヒ</t>
    </rPh>
    <phoneticPr fontId="8"/>
  </si>
  <si>
    <t>（集計用）</t>
    <rPh sb="1" eb="4">
      <t>シュウケイヨウ</t>
    </rPh>
    <phoneticPr fontId="8"/>
  </si>
  <si>
    <t>年度</t>
    <rPh sb="0" eb="2">
      <t>ネンド</t>
    </rPh>
    <phoneticPr fontId="8"/>
  </si>
  <si>
    <t>期</t>
    <rPh sb="0" eb="1">
      <t>キ</t>
    </rPh>
    <phoneticPr fontId="8"/>
  </si>
  <si>
    <t>内装仕上改修</t>
    <rPh sb="0" eb="4">
      <t>ナイソウシア</t>
    </rPh>
    <rPh sb="4" eb="6">
      <t>カイシュウ</t>
    </rPh>
    <phoneticPr fontId="8"/>
  </si>
  <si>
    <t>空調等設備整備等</t>
    <rPh sb="0" eb="2">
      <t>クウチョウ</t>
    </rPh>
    <rPh sb="2" eb="3">
      <t>ナド</t>
    </rPh>
    <rPh sb="3" eb="5">
      <t>セツビ</t>
    </rPh>
    <rPh sb="5" eb="7">
      <t>セイビ</t>
    </rPh>
    <rPh sb="7" eb="8">
      <t>ナド</t>
    </rPh>
    <phoneticPr fontId="8"/>
  </si>
  <si>
    <t>その他施設改修</t>
    <rPh sb="2" eb="3">
      <t>タ</t>
    </rPh>
    <rPh sb="3" eb="5">
      <t>シセツ</t>
    </rPh>
    <rPh sb="5" eb="7">
      <t>カイシュウ</t>
    </rPh>
    <phoneticPr fontId="8"/>
  </si>
  <si>
    <t>※一括支払分</t>
    <rPh sb="1" eb="3">
      <t>イッカツ</t>
    </rPh>
    <rPh sb="3" eb="6">
      <t>シハライブン</t>
    </rPh>
    <phoneticPr fontId="8"/>
  </si>
  <si>
    <t>※税抜部分のみ割賦元本分</t>
    <phoneticPr fontId="8"/>
  </si>
  <si>
    <t>令和6年度</t>
    <rPh sb="0" eb="2">
      <t>レイワ</t>
    </rPh>
    <rPh sb="3" eb="5">
      <t>ネンド</t>
    </rPh>
    <phoneticPr fontId="8"/>
  </si>
  <si>
    <t>下期</t>
    <rPh sb="0" eb="2">
      <t>シモキ</t>
    </rPh>
    <phoneticPr fontId="8"/>
  </si>
  <si>
    <t>令和6年度</t>
  </si>
  <si>
    <t>上期</t>
    <rPh sb="0" eb="2">
      <t>カミキ</t>
    </rPh>
    <phoneticPr fontId="8"/>
  </si>
  <si>
    <t>令和7年度</t>
  </si>
  <si>
    <t>小学校　計</t>
    <rPh sb="0" eb="3">
      <t>ショウガッコウ</t>
    </rPh>
    <rPh sb="4" eb="5">
      <t>ケイ</t>
    </rPh>
    <phoneticPr fontId="8"/>
  </si>
  <si>
    <t>令和5年度</t>
    <rPh sb="0" eb="2">
      <t>レイワ</t>
    </rPh>
    <rPh sb="3" eb="5">
      <t>ネンド</t>
    </rPh>
    <phoneticPr fontId="8"/>
  </si>
  <si>
    <t>盾津中学校（第2屋内運動場）</t>
    <rPh sb="6" eb="7">
      <t>ダイ</t>
    </rPh>
    <rPh sb="8" eb="10">
      <t>オクナイ</t>
    </rPh>
    <rPh sb="10" eb="13">
      <t>ウンドウジョウ</t>
    </rPh>
    <phoneticPr fontId="8"/>
  </si>
  <si>
    <t>223-01</t>
    <phoneticPr fontId="8"/>
  </si>
  <si>
    <t>223-02</t>
    <phoneticPr fontId="8"/>
  </si>
  <si>
    <t>布施中学校（第2屋内運動場）</t>
    <rPh sb="0" eb="2">
      <t>フセ</t>
    </rPh>
    <rPh sb="2" eb="3">
      <t>チュウ</t>
    </rPh>
    <rPh sb="3" eb="5">
      <t>ガッコウ</t>
    </rPh>
    <rPh sb="6" eb="7">
      <t>ダイ</t>
    </rPh>
    <rPh sb="8" eb="10">
      <t>オクナイ</t>
    </rPh>
    <rPh sb="10" eb="13">
      <t>ウンドウジョウ</t>
    </rPh>
    <phoneticPr fontId="25"/>
  </si>
  <si>
    <t>中学校　計</t>
    <rPh sb="0" eb="3">
      <t>チュウガッコウ</t>
    </rPh>
    <rPh sb="4" eb="5">
      <t>ケイ</t>
    </rPh>
    <phoneticPr fontId="8"/>
  </si>
  <si>
    <t>高等学校　計</t>
    <rPh sb="0" eb="4">
      <t>コウトウガッコウ</t>
    </rPh>
    <rPh sb="5" eb="6">
      <t>ケイ</t>
    </rPh>
    <phoneticPr fontId="8"/>
  </si>
  <si>
    <t>教育センター　計</t>
    <rPh sb="0" eb="2">
      <t>キョウイク</t>
    </rPh>
    <rPh sb="7" eb="8">
      <t>ケイ</t>
    </rPh>
    <phoneticPr fontId="8"/>
  </si>
  <si>
    <t>令和5年度上期</t>
    <rPh sb="0" eb="2">
      <t>レイワ</t>
    </rPh>
    <rPh sb="3" eb="5">
      <t>ネンド</t>
    </rPh>
    <rPh sb="5" eb="7">
      <t>カミキ</t>
    </rPh>
    <phoneticPr fontId="8"/>
  </si>
  <si>
    <t>令和5年度下期</t>
    <rPh sb="0" eb="2">
      <t>レイワ</t>
    </rPh>
    <rPh sb="3" eb="5">
      <t>ネンド</t>
    </rPh>
    <rPh sb="5" eb="7">
      <t>シモキ</t>
    </rPh>
    <phoneticPr fontId="8"/>
  </si>
  <si>
    <t>令和6年度上期</t>
    <rPh sb="0" eb="2">
      <t>レイワ</t>
    </rPh>
    <rPh sb="3" eb="5">
      <t>ネンド</t>
    </rPh>
    <rPh sb="5" eb="7">
      <t>カミキ</t>
    </rPh>
    <phoneticPr fontId="8"/>
  </si>
  <si>
    <t>令和6年度下期</t>
    <rPh sb="0" eb="2">
      <t>レイワ</t>
    </rPh>
    <rPh sb="3" eb="5">
      <t>ネンド</t>
    </rPh>
    <rPh sb="5" eb="7">
      <t>シモキ</t>
    </rPh>
    <phoneticPr fontId="8"/>
  </si>
  <si>
    <t>令和7年度上期</t>
    <rPh sb="0" eb="2">
      <t>レイワ</t>
    </rPh>
    <rPh sb="3" eb="5">
      <t>ネンド</t>
    </rPh>
    <rPh sb="5" eb="7">
      <t>カミキ</t>
    </rPh>
    <phoneticPr fontId="8"/>
  </si>
  <si>
    <t>令和7年度</t>
    <rPh sb="0" eb="2">
      <t>レイワ</t>
    </rPh>
    <rPh sb="3" eb="5">
      <t>ネンド</t>
    </rPh>
    <phoneticPr fontId="8"/>
  </si>
  <si>
    <t>令和7年度下期</t>
    <rPh sb="0" eb="2">
      <t>レイワ</t>
    </rPh>
    <rPh sb="3" eb="5">
      <t>ネンド</t>
    </rPh>
    <rPh sb="5" eb="7">
      <t>シモキ</t>
    </rPh>
    <phoneticPr fontId="8"/>
  </si>
  <si>
    <t>サービス対価A-2及びA-3支払表</t>
    <rPh sb="4" eb="6">
      <t>タイカ</t>
    </rPh>
    <rPh sb="9" eb="10">
      <t>オヨ</t>
    </rPh>
    <rPh sb="14" eb="16">
      <t>シハライ</t>
    </rPh>
    <rPh sb="16" eb="17">
      <t>ヒョウ</t>
    </rPh>
    <phoneticPr fontId="8"/>
  </si>
  <si>
    <t>割賦元本分（A-2）</t>
    <rPh sb="0" eb="2">
      <t>カップ</t>
    </rPh>
    <rPh sb="2" eb="4">
      <t>ガンポン</t>
    </rPh>
    <rPh sb="4" eb="5">
      <t>ブン</t>
    </rPh>
    <phoneticPr fontId="8"/>
  </si>
  <si>
    <t>割賦手数料（A-3）</t>
    <rPh sb="0" eb="2">
      <t>カップ</t>
    </rPh>
    <rPh sb="2" eb="5">
      <t>テスウリョウ</t>
    </rPh>
    <phoneticPr fontId="8"/>
  </si>
  <si>
    <t>割賦元本分（A-2）及び割賦手数料（A-3）の合計</t>
    <rPh sb="0" eb="4">
      <t>カップガンポン</t>
    </rPh>
    <rPh sb="4" eb="5">
      <t>ブン</t>
    </rPh>
    <rPh sb="10" eb="11">
      <t>オヨ</t>
    </rPh>
    <rPh sb="12" eb="14">
      <t>カップ</t>
    </rPh>
    <rPh sb="14" eb="17">
      <t>テスウリョウ</t>
    </rPh>
    <rPh sb="23" eb="25">
      <t>ゴウケイ</t>
    </rPh>
    <phoneticPr fontId="8"/>
  </si>
  <si>
    <t>令和5年度上期</t>
    <rPh sb="5" eb="7">
      <t>カミキ</t>
    </rPh>
    <phoneticPr fontId="8"/>
  </si>
  <si>
    <t>令和5年度下期</t>
    <rPh sb="5" eb="7">
      <t>シモキ</t>
    </rPh>
    <phoneticPr fontId="8"/>
  </si>
  <si>
    <t>令和6年度上期</t>
    <rPh sb="5" eb="7">
      <t>カミキ</t>
    </rPh>
    <phoneticPr fontId="8"/>
  </si>
  <si>
    <t>令和6年度下期</t>
    <rPh sb="5" eb="7">
      <t>シモキ</t>
    </rPh>
    <phoneticPr fontId="8"/>
  </si>
  <si>
    <t>令和7年度上期</t>
    <rPh sb="5" eb="7">
      <t>カミキ</t>
    </rPh>
    <phoneticPr fontId="8"/>
  </si>
  <si>
    <t>令和7年度下期</t>
    <rPh sb="5" eb="7">
      <t>シモキ</t>
    </rPh>
    <phoneticPr fontId="8"/>
  </si>
  <si>
    <t>施工完了分</t>
    <rPh sb="0" eb="4">
      <t>セコウカンリョウ</t>
    </rPh>
    <rPh sb="4" eb="5">
      <t>ブン</t>
    </rPh>
    <phoneticPr fontId="8"/>
  </si>
  <si>
    <t>A-2-1</t>
  </si>
  <si>
    <t>A-2-2</t>
  </si>
  <si>
    <t>A-2-3</t>
  </si>
  <si>
    <t>A-2-4</t>
  </si>
  <si>
    <t>A-2</t>
    <phoneticPr fontId="8"/>
  </si>
  <si>
    <t>A-3-1</t>
  </si>
  <si>
    <t>A-3-2</t>
  </si>
  <si>
    <t>A-3</t>
    <phoneticPr fontId="8"/>
  </si>
  <si>
    <t>A-2及びA-3</t>
    <rPh sb="3" eb="4">
      <t>オヨ</t>
    </rPh>
    <phoneticPr fontId="8"/>
  </si>
  <si>
    <t>令和19年</t>
    <rPh sb="0" eb="2">
      <t>レイワ</t>
    </rPh>
    <rPh sb="4" eb="5">
      <t>ネン</t>
    </rPh>
    <phoneticPr fontId="8"/>
  </si>
  <si>
    <t>サービス対価Bの内訳</t>
    <rPh sb="4" eb="6">
      <t>タイカ</t>
    </rPh>
    <rPh sb="8" eb="10">
      <t>ウチワケ</t>
    </rPh>
    <phoneticPr fontId="8"/>
  </si>
  <si>
    <t>令和5年度施工完了分</t>
    <rPh sb="5" eb="10">
      <t>セコウカンリョウブン</t>
    </rPh>
    <phoneticPr fontId="8"/>
  </si>
  <si>
    <t>令和6年度施工完了分</t>
    <rPh sb="5" eb="10">
      <t>セコウカンリョウブン</t>
    </rPh>
    <phoneticPr fontId="8"/>
  </si>
  <si>
    <t>各対象施設のサービス対価Bの内訳</t>
    <rPh sb="0" eb="1">
      <t>カク</t>
    </rPh>
    <rPh sb="1" eb="3">
      <t>タイショウ</t>
    </rPh>
    <rPh sb="3" eb="5">
      <t>シセツ</t>
    </rPh>
    <rPh sb="10" eb="12">
      <t>タイカ</t>
    </rPh>
    <rPh sb="14" eb="16">
      <t>ウチワケ</t>
    </rPh>
    <phoneticPr fontId="8"/>
  </si>
  <si>
    <t>■対象施設別の維持管理に係る費用の内訳</t>
    <rPh sb="1" eb="5">
      <t>タイショウシセツ</t>
    </rPh>
    <rPh sb="5" eb="6">
      <t>ベツ</t>
    </rPh>
    <rPh sb="7" eb="9">
      <t>イジ</t>
    </rPh>
    <rPh sb="9" eb="11">
      <t>カンリ</t>
    </rPh>
    <rPh sb="12" eb="13">
      <t>カカ</t>
    </rPh>
    <rPh sb="14" eb="16">
      <t>ヒヨウ</t>
    </rPh>
    <rPh sb="17" eb="19">
      <t>ウチワケ</t>
    </rPh>
    <phoneticPr fontId="8"/>
  </si>
  <si>
    <t>初年度の年額</t>
    <rPh sb="0" eb="3">
      <t>ショネンド</t>
    </rPh>
    <rPh sb="4" eb="6">
      <t>ネンガク</t>
    </rPh>
    <phoneticPr fontId="8"/>
  </si>
  <si>
    <t>2年度目以降の年額</t>
    <rPh sb="1" eb="3">
      <t>ネンド</t>
    </rPh>
    <rPh sb="3" eb="4">
      <t>メ</t>
    </rPh>
    <rPh sb="4" eb="6">
      <t>イコウ</t>
    </rPh>
    <rPh sb="7" eb="9">
      <t>ネンガク</t>
    </rPh>
    <phoneticPr fontId="8"/>
  </si>
  <si>
    <t>事業期間の合計額</t>
    <rPh sb="0" eb="4">
      <t>ジギョウキカン</t>
    </rPh>
    <rPh sb="5" eb="7">
      <t>ゴウケイ</t>
    </rPh>
    <rPh sb="7" eb="8">
      <t>ガク</t>
    </rPh>
    <phoneticPr fontId="8"/>
  </si>
  <si>
    <t>（a）
（円/年、税抜）</t>
    <rPh sb="5" eb="6">
      <t>エン</t>
    </rPh>
    <rPh sb="7" eb="8">
      <t>ネン</t>
    </rPh>
    <rPh sb="9" eb="11">
      <t>ゼイヌキ</t>
    </rPh>
    <phoneticPr fontId="8"/>
  </si>
  <si>
    <t>（b）
（円/年、税抜）</t>
    <rPh sb="5" eb="6">
      <t>エン</t>
    </rPh>
    <rPh sb="7" eb="8">
      <t>ネン</t>
    </rPh>
    <rPh sb="9" eb="11">
      <t>ゼイヌキ</t>
    </rPh>
    <phoneticPr fontId="8"/>
  </si>
  <si>
    <t>小学校　小計①</t>
    <rPh sb="0" eb="3">
      <t>ショウガッコウ</t>
    </rPh>
    <rPh sb="4" eb="6">
      <t>ショウケイ</t>
    </rPh>
    <phoneticPr fontId="8"/>
  </si>
  <si>
    <t>中学校　小計②</t>
    <rPh sb="0" eb="3">
      <t>チュウガッコウ</t>
    </rPh>
    <rPh sb="4" eb="6">
      <t>ショウケイ</t>
    </rPh>
    <phoneticPr fontId="8"/>
  </si>
  <si>
    <t>高等学校　小計③</t>
    <rPh sb="0" eb="2">
      <t>コウトウ</t>
    </rPh>
    <rPh sb="2" eb="4">
      <t>ガッコウ</t>
    </rPh>
    <rPh sb="5" eb="7">
      <t>ショウケイ</t>
    </rPh>
    <phoneticPr fontId="8"/>
  </si>
  <si>
    <t>教育センター ④</t>
    <rPh sb="0" eb="2">
      <t>キョウイク</t>
    </rPh>
    <phoneticPr fontId="25"/>
  </si>
  <si>
    <t>■その他費用等の内訳</t>
    <rPh sb="3" eb="4">
      <t>タ</t>
    </rPh>
    <rPh sb="4" eb="6">
      <t>ヒヨウ</t>
    </rPh>
    <rPh sb="6" eb="7">
      <t>ナド</t>
    </rPh>
    <rPh sb="8" eb="10">
      <t>ウチワケ</t>
    </rPh>
    <phoneticPr fontId="8"/>
  </si>
  <si>
    <t>サービス対価Ｂ支払表</t>
    <rPh sb="4" eb="6">
      <t>タイカ</t>
    </rPh>
    <rPh sb="7" eb="9">
      <t>シハライ</t>
    </rPh>
    <rPh sb="9" eb="10">
      <t>ヒョウ</t>
    </rPh>
    <phoneticPr fontId="8"/>
  </si>
  <si>
    <t>サービス対価Bのうち税抜金額</t>
    <rPh sb="4" eb="6">
      <t>タイカ</t>
    </rPh>
    <rPh sb="10" eb="12">
      <t>ゼイヌキ</t>
    </rPh>
    <rPh sb="12" eb="14">
      <t>キンガク</t>
    </rPh>
    <phoneticPr fontId="8"/>
  </si>
  <si>
    <t>令和5年度引渡完了</t>
    <rPh sb="0" eb="2">
      <t>レイワ</t>
    </rPh>
    <rPh sb="3" eb="5">
      <t>ネンド</t>
    </rPh>
    <rPh sb="5" eb="7">
      <t>ヒキワタ</t>
    </rPh>
    <rPh sb="7" eb="9">
      <t>カンリョウ</t>
    </rPh>
    <phoneticPr fontId="8"/>
  </si>
  <si>
    <t>令和6年度引渡完了</t>
    <rPh sb="0" eb="2">
      <t>レイワ</t>
    </rPh>
    <rPh sb="3" eb="5">
      <t>ネンド</t>
    </rPh>
    <rPh sb="5" eb="7">
      <t>ヒキワタ</t>
    </rPh>
    <rPh sb="7" eb="9">
      <t>カンリョウ</t>
    </rPh>
    <phoneticPr fontId="8"/>
  </si>
  <si>
    <t>小計①</t>
    <rPh sb="0" eb="2">
      <t>ショウケイ</t>
    </rPh>
    <phoneticPr fontId="8"/>
  </si>
  <si>
    <t>小計②</t>
    <rPh sb="0" eb="2">
      <t>ショウケイ</t>
    </rPh>
    <phoneticPr fontId="8"/>
  </si>
  <si>
    <t>合計（小計①＋小計②）</t>
    <rPh sb="0" eb="2">
      <t>ゴウケイ</t>
    </rPh>
    <rPh sb="3" eb="5">
      <t>ショウケイ</t>
    </rPh>
    <rPh sb="7" eb="9">
      <t>ショウケイ</t>
    </rPh>
    <phoneticPr fontId="8"/>
  </si>
  <si>
    <t>（単位：円、税込）</t>
    <rPh sb="1" eb="3">
      <t>タンイ</t>
    </rPh>
    <rPh sb="4" eb="5">
      <t>エン</t>
    </rPh>
    <rPh sb="6" eb="8">
      <t>ゼイコ</t>
    </rPh>
    <phoneticPr fontId="8"/>
  </si>
  <si>
    <t>令和18年度</t>
    <rPh sb="0" eb="2">
      <t>レイワ</t>
    </rPh>
    <rPh sb="4" eb="5">
      <t>ネン</t>
    </rPh>
    <rPh sb="5" eb="6">
      <t>ド</t>
    </rPh>
    <phoneticPr fontId="8"/>
  </si>
  <si>
    <t>エネルギー費用　合計</t>
    <rPh sb="5" eb="7">
      <t>ヒヨウ</t>
    </rPh>
    <rPh sb="8" eb="10">
      <t>ゴウケイ</t>
    </rPh>
    <phoneticPr fontId="8"/>
  </si>
  <si>
    <t>電気料金　計</t>
    <rPh sb="0" eb="4">
      <t>デンキリョウキン</t>
    </rPh>
    <rPh sb="5" eb="6">
      <t>ケイ</t>
    </rPh>
    <phoneticPr fontId="8"/>
  </si>
  <si>
    <t>ガス料金　計</t>
    <rPh sb="2" eb="4">
      <t>リョウキン</t>
    </rPh>
    <rPh sb="5" eb="6">
      <t>ケイ</t>
    </rPh>
    <phoneticPr fontId="8"/>
  </si>
  <si>
    <t>その他　計</t>
    <rPh sb="2" eb="3">
      <t>タ</t>
    </rPh>
    <rPh sb="4" eb="5">
      <t>ケイ</t>
    </rPh>
    <phoneticPr fontId="8"/>
  </si>
  <si>
    <t>注３　維持管理期間内の空調設備運用に係るエネルギー費用の総額（税抜）は、維持管理期間内の空調設備運用に係るエネルギー費用の総額（税込）を1.1で割り、１円未満の端数は切りあげとしてください。</t>
    <rPh sb="0" eb="1">
      <t>チュウ</t>
    </rPh>
    <rPh sb="72" eb="73">
      <t>ワ</t>
    </rPh>
    <rPh sb="76" eb="77">
      <t>エン</t>
    </rPh>
    <rPh sb="77" eb="79">
      <t>ミマン</t>
    </rPh>
    <rPh sb="80" eb="82">
      <t>ハスウ</t>
    </rPh>
    <rPh sb="83" eb="84">
      <t>キ</t>
    </rPh>
    <phoneticPr fontId="8"/>
  </si>
  <si>
    <t>長期収支計画</t>
    <phoneticPr fontId="8"/>
  </si>
  <si>
    <t>2年目</t>
    <rPh sb="1" eb="3">
      <t>ネンメ</t>
    </rPh>
    <phoneticPr fontId="14"/>
  </si>
  <si>
    <t>3年目</t>
    <rPh sb="1" eb="3">
      <t>ネンメ</t>
    </rPh>
    <phoneticPr fontId="14"/>
  </si>
  <si>
    <t>4年目</t>
    <rPh sb="1" eb="3">
      <t>ネンメ</t>
    </rPh>
    <phoneticPr fontId="14"/>
  </si>
  <si>
    <t>5年目</t>
    <rPh sb="1" eb="3">
      <t>ネンメ</t>
    </rPh>
    <phoneticPr fontId="14"/>
  </si>
  <si>
    <t>6年目</t>
    <rPh sb="1" eb="3">
      <t>ネンメ</t>
    </rPh>
    <phoneticPr fontId="14"/>
  </si>
  <si>
    <t>7年目</t>
    <rPh sb="1" eb="3">
      <t>ネンメ</t>
    </rPh>
    <phoneticPr fontId="14"/>
  </si>
  <si>
    <t>8年目</t>
    <rPh sb="1" eb="3">
      <t>ネンメ</t>
    </rPh>
    <phoneticPr fontId="14"/>
  </si>
  <si>
    <t>9年目</t>
    <rPh sb="1" eb="3">
      <t>ネンメ</t>
    </rPh>
    <phoneticPr fontId="14"/>
  </si>
  <si>
    <t>10年目</t>
    <rPh sb="2" eb="4">
      <t>ネンメ</t>
    </rPh>
    <phoneticPr fontId="14"/>
  </si>
  <si>
    <t>11年目</t>
    <rPh sb="2" eb="4">
      <t>ネンメ</t>
    </rPh>
    <phoneticPr fontId="14"/>
  </si>
  <si>
    <t>12年目</t>
    <rPh sb="2" eb="4">
      <t>ネンメ</t>
    </rPh>
    <phoneticPr fontId="14"/>
  </si>
  <si>
    <t>13年目</t>
    <rPh sb="2" eb="4">
      <t>ネンメ</t>
    </rPh>
    <phoneticPr fontId="14"/>
  </si>
  <si>
    <t>14年目</t>
    <rPh sb="2" eb="4">
      <t>ネンメ</t>
    </rPh>
    <phoneticPr fontId="14"/>
  </si>
  <si>
    <t>令和18年度</t>
    <rPh sb="0" eb="2">
      <t>レイワ</t>
    </rPh>
    <rPh sb="4" eb="6">
      <t>ネンド</t>
    </rPh>
    <phoneticPr fontId="14"/>
  </si>
  <si>
    <t>令和19年度</t>
    <rPh sb="0" eb="2">
      <t>レイワ</t>
    </rPh>
    <rPh sb="4" eb="6">
      <t>ネンド</t>
    </rPh>
    <phoneticPr fontId="14"/>
  </si>
  <si>
    <t>A-2-5（令和7年度上期施工完了分）</t>
    <rPh sb="11" eb="13">
      <t>カミキ</t>
    </rPh>
    <rPh sb="17" eb="18">
      <t>ブン</t>
    </rPh>
    <phoneticPr fontId="8"/>
  </si>
  <si>
    <t>A-2-6（令和7年度下期施工完了分）</t>
    <rPh sb="11" eb="13">
      <t>シモキ</t>
    </rPh>
    <phoneticPr fontId="8"/>
  </si>
  <si>
    <t>A-3-5（令和7年度上期施工完了分）</t>
    <rPh sb="11" eb="13">
      <t>カミキ</t>
    </rPh>
    <rPh sb="17" eb="18">
      <t>ブン</t>
    </rPh>
    <phoneticPr fontId="8"/>
  </si>
  <si>
    <t>A-3-6（令和7年度下期施工完了分）</t>
    <rPh sb="11" eb="13">
      <t>シモキ</t>
    </rPh>
    <phoneticPr fontId="8"/>
  </si>
  <si>
    <t>下期</t>
  </si>
  <si>
    <t>（単位：円、税抜）</t>
    <rPh sb="1" eb="3">
      <t>タンイ</t>
    </rPh>
    <rPh sb="4" eb="5">
      <t>エン</t>
    </rPh>
    <rPh sb="6" eb="8">
      <t>ゼイヌキ</t>
    </rPh>
    <phoneticPr fontId="14"/>
  </si>
  <si>
    <t>収入計</t>
    <rPh sb="0" eb="2">
      <t>シュウニュウ</t>
    </rPh>
    <rPh sb="2" eb="3">
      <t>ケイ</t>
    </rPh>
    <phoneticPr fontId="8"/>
  </si>
  <si>
    <t>サービス対価（A及びB）</t>
    <rPh sb="4" eb="6">
      <t>タイカ</t>
    </rPh>
    <rPh sb="8" eb="9">
      <t>オヨ</t>
    </rPh>
    <phoneticPr fontId="8"/>
  </si>
  <si>
    <t>設計・施工等のサービス対価（A）</t>
    <rPh sb="0" eb="2">
      <t>セッケイ</t>
    </rPh>
    <rPh sb="3" eb="5">
      <t>セコウ</t>
    </rPh>
    <rPh sb="5" eb="6">
      <t>トウ</t>
    </rPh>
    <rPh sb="11" eb="13">
      <t>タイカ</t>
    </rPh>
    <phoneticPr fontId="14"/>
  </si>
  <si>
    <t>　うち、一括支払分（A-1）の税抜金額</t>
    <rPh sb="4" eb="6">
      <t>イッカツ</t>
    </rPh>
    <rPh sb="6" eb="8">
      <t>シハライ</t>
    </rPh>
    <rPh sb="8" eb="9">
      <t>ブン</t>
    </rPh>
    <rPh sb="15" eb="17">
      <t>ゼイヌキ</t>
    </rPh>
    <rPh sb="17" eb="19">
      <t>キンガク</t>
    </rPh>
    <phoneticPr fontId="14"/>
  </si>
  <si>
    <t>　うち、割賦支払分（A-2）</t>
    <rPh sb="4" eb="9">
      <t>カップシハライブン</t>
    </rPh>
    <phoneticPr fontId="14"/>
  </si>
  <si>
    <t>　うち、割賦手数料（A-3）</t>
    <rPh sb="4" eb="9">
      <t>カップテスウリョウ</t>
    </rPh>
    <phoneticPr fontId="8"/>
  </si>
  <si>
    <t>維持管理のサービス対価（B）の税抜金額</t>
    <rPh sb="0" eb="4">
      <t>イジカンリ</t>
    </rPh>
    <rPh sb="9" eb="11">
      <t>タイカ</t>
    </rPh>
    <phoneticPr fontId="14"/>
  </si>
  <si>
    <t>支出計</t>
    <rPh sb="0" eb="2">
      <t>シシュツ</t>
    </rPh>
    <rPh sb="2" eb="3">
      <t>ケイ</t>
    </rPh>
    <phoneticPr fontId="8"/>
  </si>
  <si>
    <t>ネットキャッシュフロー</t>
  </si>
  <si>
    <t>未処分金（内部留保金）</t>
  </si>
  <si>
    <t>令和４年11月10日</t>
    <rPh sb="0" eb="2">
      <t>レイワ</t>
    </rPh>
    <rPh sb="3" eb="4">
      <t>ネン</t>
    </rPh>
    <rPh sb="6" eb="7">
      <t>ガツ</t>
    </rPh>
    <rPh sb="9" eb="10">
      <t>ニチ</t>
    </rPh>
    <phoneticPr fontId="8"/>
  </si>
  <si>
    <t>盾津中学校（第1屋内運動場）</t>
    <phoneticPr fontId="8"/>
  </si>
  <si>
    <t>布施中学校（第1屋内運動場）</t>
    <rPh sb="0" eb="2">
      <t>フセ</t>
    </rPh>
    <rPh sb="2" eb="3">
      <t>チュウ</t>
    </rPh>
    <rPh sb="3" eb="5">
      <t>ガッコウ</t>
    </rPh>
    <phoneticPr fontId="25"/>
  </si>
  <si>
    <t>日新高等学校（2階屋内運動場）</t>
    <rPh sb="0" eb="2">
      <t>ニッシン</t>
    </rPh>
    <rPh sb="2" eb="4">
      <t>コウトウ</t>
    </rPh>
    <rPh sb="4" eb="6">
      <t>ガッコウ</t>
    </rPh>
    <rPh sb="8" eb="9">
      <t>カイ</t>
    </rPh>
    <phoneticPr fontId="25"/>
  </si>
  <si>
    <t>日新高等学校（1階柔剣道）</t>
    <rPh sb="0" eb="2">
      <t>ニッシン</t>
    </rPh>
    <rPh sb="2" eb="4">
      <t>コウトウ</t>
    </rPh>
    <rPh sb="4" eb="6">
      <t>ガッコウ</t>
    </rPh>
    <rPh sb="9" eb="12">
      <t>ジュウケンドウ</t>
    </rPh>
    <phoneticPr fontId="25"/>
  </si>
  <si>
    <t>対象施設の名称</t>
    <rPh sb="0" eb="4">
      <t>タイショウシセツ</t>
    </rPh>
    <rPh sb="5" eb="7">
      <t>メイショウ</t>
    </rPh>
    <phoneticPr fontId="8"/>
  </si>
  <si>
    <t>対象施設の名称</t>
    <rPh sb="2" eb="4">
      <t>シセツ</t>
    </rPh>
    <rPh sb="5" eb="7">
      <t>メイショウ</t>
    </rPh>
    <phoneticPr fontId="8"/>
  </si>
  <si>
    <t>注３　入札価格（サービス対価Ａ及びＢの合計）の税抜金額は、入札書（様式4-1）記載の金額と一致させてください。</t>
    <rPh sb="0" eb="1">
      <t>チュウ</t>
    </rPh>
    <rPh sb="3" eb="5">
      <t>ニュウサツ</t>
    </rPh>
    <rPh sb="5" eb="7">
      <t>カカク</t>
    </rPh>
    <rPh sb="12" eb="14">
      <t>タイカ</t>
    </rPh>
    <rPh sb="15" eb="16">
      <t>オヨ</t>
    </rPh>
    <rPh sb="19" eb="21">
      <t>ゴウケイ</t>
    </rPh>
    <rPh sb="23" eb="25">
      <t>ゼイヌキ</t>
    </rPh>
    <rPh sb="25" eb="27">
      <t>キンガク</t>
    </rPh>
    <rPh sb="29" eb="31">
      <t>ニュウサツ</t>
    </rPh>
    <rPh sb="31" eb="32">
      <t>ショ</t>
    </rPh>
    <rPh sb="33" eb="35">
      <t>ヨウシキ</t>
    </rPh>
    <rPh sb="39" eb="41">
      <t>キサイ</t>
    </rPh>
    <rPh sb="42" eb="44">
      <t>キンガク</t>
    </rPh>
    <rPh sb="45" eb="47">
      <t>イッチ</t>
    </rPh>
    <phoneticPr fontId="8"/>
  </si>
  <si>
    <t>注４　割賦金利は、基準金利と提案スプレッドの合計による金利とします。</t>
    <rPh sb="0" eb="1">
      <t>チュウ</t>
    </rPh>
    <rPh sb="3" eb="5">
      <t>カップ</t>
    </rPh>
    <rPh sb="5" eb="7">
      <t>キンリ</t>
    </rPh>
    <rPh sb="9" eb="11">
      <t>キジュン</t>
    </rPh>
    <rPh sb="11" eb="13">
      <t>キンリ</t>
    </rPh>
    <rPh sb="14" eb="16">
      <t>テイアン</t>
    </rPh>
    <rPh sb="22" eb="24">
      <t>ゴウケイ</t>
    </rPh>
    <rPh sb="27" eb="29">
      <t>キンリ</t>
    </rPh>
    <phoneticPr fontId="8"/>
  </si>
  <si>
    <t>注５　割賦金利、基準金利、提案スプレッドは小数点以下第三位までとします。</t>
    <rPh sb="0" eb="1">
      <t>チュウ</t>
    </rPh>
    <rPh sb="3" eb="5">
      <t>カップ</t>
    </rPh>
    <rPh sb="5" eb="7">
      <t>キンリ</t>
    </rPh>
    <rPh sb="8" eb="10">
      <t>キジュン</t>
    </rPh>
    <rPh sb="10" eb="12">
      <t>キンリ</t>
    </rPh>
    <rPh sb="13" eb="15">
      <t>テイアン</t>
    </rPh>
    <rPh sb="21" eb="24">
      <t>ショウスウテン</t>
    </rPh>
    <rPh sb="24" eb="26">
      <t>イカ</t>
    </rPh>
    <rPh sb="26" eb="27">
      <t>ダイ</t>
    </rPh>
    <rPh sb="27" eb="29">
      <t>サンイ</t>
    </rPh>
    <phoneticPr fontId="8"/>
  </si>
  <si>
    <t>LPガス料金</t>
    <rPh sb="4" eb="6">
      <t>リョウキン</t>
    </rPh>
    <phoneticPr fontId="8"/>
  </si>
  <si>
    <t>LPガス料金　計</t>
    <rPh sb="4" eb="6">
      <t>リョウキン</t>
    </rPh>
    <rPh sb="7" eb="8">
      <t>ケイ</t>
    </rPh>
    <phoneticPr fontId="8"/>
  </si>
  <si>
    <t>R5年度施工完了分</t>
    <rPh sb="2" eb="4">
      <t>ネンド</t>
    </rPh>
    <rPh sb="4" eb="6">
      <t>セコウ</t>
    </rPh>
    <rPh sb="6" eb="8">
      <t>カンリョウ</t>
    </rPh>
    <rPh sb="8" eb="9">
      <t>ブン</t>
    </rPh>
    <phoneticPr fontId="8"/>
  </si>
  <si>
    <t>R6年度施工完了分</t>
    <rPh sb="2" eb="4">
      <t>ネンド</t>
    </rPh>
    <rPh sb="4" eb="6">
      <t>セコウ</t>
    </rPh>
    <rPh sb="6" eb="8">
      <t>カンリョウ</t>
    </rPh>
    <rPh sb="8" eb="9">
      <t>ブン</t>
    </rPh>
    <phoneticPr fontId="8"/>
  </si>
  <si>
    <t>（合計）</t>
    <rPh sb="1" eb="3">
      <t>ゴウケイ</t>
    </rPh>
    <phoneticPr fontId="8"/>
  </si>
  <si>
    <t>サービス対価A</t>
    <rPh sb="4" eb="6">
      <t>タイカ</t>
    </rPh>
    <phoneticPr fontId="8"/>
  </si>
  <si>
    <t>サービス対価B</t>
    <rPh sb="4" eb="6">
      <t>タイカ</t>
    </rPh>
    <phoneticPr fontId="8"/>
  </si>
  <si>
    <t>学校区分</t>
    <rPh sb="0" eb="2">
      <t>ガッコウ</t>
    </rPh>
    <rPh sb="2" eb="4">
      <t>クブン</t>
    </rPh>
    <phoneticPr fontId="8"/>
  </si>
  <si>
    <t>■学校区分別集計</t>
    <rPh sb="1" eb="3">
      <t>ガッコウ</t>
    </rPh>
    <rPh sb="3" eb="5">
      <t>クブン</t>
    </rPh>
    <rPh sb="5" eb="6">
      <t>ベツ</t>
    </rPh>
    <rPh sb="6" eb="8">
      <t>シュウケイ</t>
    </rPh>
    <phoneticPr fontId="8"/>
  </si>
  <si>
    <t>（参考）区分別集計</t>
    <rPh sb="1" eb="3">
      <t>サンコウ</t>
    </rPh>
    <rPh sb="4" eb="6">
      <t>クブン</t>
    </rPh>
    <rPh sb="6" eb="7">
      <t>ベツ</t>
    </rPh>
    <rPh sb="7" eb="9">
      <t>シュウケイ</t>
    </rPh>
    <phoneticPr fontId="8"/>
  </si>
  <si>
    <t>■施工完了時期別集計</t>
    <rPh sb="1" eb="3">
      <t>セコウ</t>
    </rPh>
    <rPh sb="3" eb="5">
      <t>カンリョウ</t>
    </rPh>
    <rPh sb="5" eb="7">
      <t>ジキ</t>
    </rPh>
    <rPh sb="7" eb="8">
      <t>ベツ</t>
    </rPh>
    <rPh sb="8" eb="10">
      <t>シュウケイ</t>
    </rPh>
    <phoneticPr fontId="8"/>
  </si>
  <si>
    <t>■施工完了時期別・学校区分別集計</t>
    <rPh sb="1" eb="5">
      <t>セコウカンリョウ</t>
    </rPh>
    <rPh sb="5" eb="8">
      <t>ジキベツ</t>
    </rPh>
    <rPh sb="9" eb="11">
      <t>ガッコウ</t>
    </rPh>
    <rPh sb="11" eb="13">
      <t>クブン</t>
    </rPh>
    <rPh sb="13" eb="14">
      <t>ベツ</t>
    </rPh>
    <rPh sb="14" eb="16">
      <t>シュウケイ</t>
    </rPh>
    <phoneticPr fontId="8"/>
  </si>
  <si>
    <t>全対象施設　合計</t>
    <rPh sb="0" eb="5">
      <t>ゼンタイショウシセツ</t>
    </rPh>
    <rPh sb="6" eb="8">
      <t>ゴウケイ</t>
    </rPh>
    <phoneticPr fontId="8"/>
  </si>
  <si>
    <t>（様式５－１）</t>
    <rPh sb="1" eb="3">
      <t>ヨウシキ</t>
    </rPh>
    <phoneticPr fontId="8"/>
  </si>
  <si>
    <t>（様式５－２）</t>
    <rPh sb="1" eb="3">
      <t>ヨウシキ</t>
    </rPh>
    <phoneticPr fontId="8"/>
  </si>
  <si>
    <t>（様式５－３）</t>
    <phoneticPr fontId="8"/>
  </si>
  <si>
    <t>盾津中学校(第１屋内運動場)</t>
    <rPh sb="6" eb="7">
      <t>ダイ</t>
    </rPh>
    <rPh sb="8" eb="10">
      <t>オクナイ</t>
    </rPh>
    <rPh sb="10" eb="13">
      <t>ウンドウジョウ</t>
    </rPh>
    <phoneticPr fontId="8"/>
  </si>
  <si>
    <t>盾津中学校(第２屋内運動場)</t>
    <rPh sb="6" eb="7">
      <t>ダイ</t>
    </rPh>
    <rPh sb="8" eb="10">
      <t>オクナイ</t>
    </rPh>
    <rPh sb="10" eb="13">
      <t>ウンドウジョウ</t>
    </rPh>
    <phoneticPr fontId="8"/>
  </si>
  <si>
    <t>布施中学校(第１屋内運動場)</t>
    <rPh sb="0" eb="2">
      <t>フセ</t>
    </rPh>
    <rPh sb="2" eb="3">
      <t>チュウ</t>
    </rPh>
    <rPh sb="3" eb="5">
      <t>ガッコウ</t>
    </rPh>
    <phoneticPr fontId="25"/>
  </si>
  <si>
    <t>布施中学校(第２屋内運動場)</t>
    <rPh sb="0" eb="2">
      <t>フセ</t>
    </rPh>
    <rPh sb="2" eb="3">
      <t>チュウ</t>
    </rPh>
    <rPh sb="3" eb="5">
      <t>ガッコウ</t>
    </rPh>
    <phoneticPr fontId="25"/>
  </si>
  <si>
    <t>日新高等学校(２階屋内運動場)</t>
    <rPh sb="0" eb="2">
      <t>ニッシン</t>
    </rPh>
    <rPh sb="2" eb="4">
      <t>コウトウ</t>
    </rPh>
    <rPh sb="4" eb="6">
      <t>ガッコウ</t>
    </rPh>
    <rPh sb="8" eb="9">
      <t>カイ</t>
    </rPh>
    <rPh sb="9" eb="11">
      <t>オクナイ</t>
    </rPh>
    <rPh sb="11" eb="14">
      <t>ウンドウジョウ</t>
    </rPh>
    <phoneticPr fontId="25"/>
  </si>
  <si>
    <t>※設計費及び工事監理費の入力の注意事項：「空調等設備整備並びに内装仕上改修及び照明改修」と「その他施設改修」の施工完了年度が同じ対象施設の設計費及び工事監理費は、空調等設備整備並びに内装仕上改修及び照明改修に係る費用（税抜）の設計費及び工事監理費にまとめて入力すること。</t>
    <rPh sb="1" eb="4">
      <t>セッケイヒ</t>
    </rPh>
    <rPh sb="4" eb="5">
      <t>オヨ</t>
    </rPh>
    <rPh sb="6" eb="11">
      <t>コウジカンリヒ</t>
    </rPh>
    <rPh sb="12" eb="14">
      <t>ニュウリョク</t>
    </rPh>
    <rPh sb="15" eb="17">
      <t>チュウイ</t>
    </rPh>
    <rPh sb="17" eb="19">
      <t>ジコウ</t>
    </rPh>
    <rPh sb="23" eb="24">
      <t>トウ</t>
    </rPh>
    <rPh sb="55" eb="59">
      <t>セコウカンリョウ</t>
    </rPh>
    <rPh sb="59" eb="61">
      <t>ネンド</t>
    </rPh>
    <rPh sb="62" eb="63">
      <t>オナ</t>
    </rPh>
    <rPh sb="64" eb="68">
      <t>タイショウシセツ</t>
    </rPh>
    <rPh sb="69" eb="71">
      <t>セッケイ</t>
    </rPh>
    <rPh sb="71" eb="72">
      <t>ヒ</t>
    </rPh>
    <rPh sb="72" eb="73">
      <t>オヨ</t>
    </rPh>
    <rPh sb="74" eb="78">
      <t>コウジカンリ</t>
    </rPh>
    <rPh sb="78" eb="79">
      <t>ヒ</t>
    </rPh>
    <rPh sb="83" eb="84">
      <t>トウ</t>
    </rPh>
    <rPh sb="113" eb="116">
      <t>セッケイヒ</t>
    </rPh>
    <rPh sb="116" eb="117">
      <t>オヨ</t>
    </rPh>
    <rPh sb="118" eb="123">
      <t>コウジカンリヒ</t>
    </rPh>
    <rPh sb="128" eb="130">
      <t>ニュウリョク</t>
    </rPh>
    <phoneticPr fontId="8"/>
  </si>
  <si>
    <t>空調等設備整備並びに内装仕上改修及び照明改修に係る費用（税抜）</t>
    <rPh sb="0" eb="2">
      <t>クウチョウ</t>
    </rPh>
    <rPh sb="2" eb="3">
      <t>トウ</t>
    </rPh>
    <rPh sb="3" eb="5">
      <t>セツビ</t>
    </rPh>
    <rPh sb="5" eb="7">
      <t>セイビ</t>
    </rPh>
    <rPh sb="7" eb="8">
      <t>ナラ</t>
    </rPh>
    <rPh sb="10" eb="14">
      <t>ナイソウシアゲ</t>
    </rPh>
    <rPh sb="14" eb="16">
      <t>カイシュウ</t>
    </rPh>
    <rPh sb="16" eb="17">
      <t>オヨ</t>
    </rPh>
    <rPh sb="18" eb="20">
      <t>ショウメイ</t>
    </rPh>
    <rPh sb="20" eb="22">
      <t>カイシュウ</t>
    </rPh>
    <rPh sb="23" eb="24">
      <t>カカ</t>
    </rPh>
    <rPh sb="25" eb="27">
      <t>ヒヨウ</t>
    </rPh>
    <rPh sb="28" eb="30">
      <t>ゼイヌキ</t>
    </rPh>
    <phoneticPr fontId="8"/>
  </si>
  <si>
    <t>日新高等学校(１階柔剣道)</t>
    <rPh sb="0" eb="2">
      <t>ニッシン</t>
    </rPh>
    <rPh sb="2" eb="4">
      <t>コウトウ</t>
    </rPh>
    <rPh sb="4" eb="6">
      <t>ガッコウ</t>
    </rPh>
    <rPh sb="8" eb="9">
      <t>カイ</t>
    </rPh>
    <rPh sb="9" eb="12">
      <t>ジュウケンドウ</t>
    </rPh>
    <phoneticPr fontId="25"/>
  </si>
  <si>
    <t>サービス対価A
合計</t>
    <rPh sb="4" eb="6">
      <t>タイカ</t>
    </rPh>
    <rPh sb="8" eb="10">
      <t>ゴウケイ</t>
    </rPh>
    <phoneticPr fontId="8"/>
  </si>
  <si>
    <t>令和5年度上期施工完了分 内訳</t>
    <rPh sb="0" eb="2">
      <t>レイワ</t>
    </rPh>
    <rPh sb="3" eb="5">
      <t>ネンド</t>
    </rPh>
    <rPh sb="5" eb="7">
      <t>カミキ</t>
    </rPh>
    <rPh sb="7" eb="12">
      <t>セコウカンリョウブン</t>
    </rPh>
    <rPh sb="13" eb="15">
      <t>ウチワケ</t>
    </rPh>
    <phoneticPr fontId="8"/>
  </si>
  <si>
    <t>教育センター分</t>
    <rPh sb="0" eb="2">
      <t>キョウイク</t>
    </rPh>
    <rPh sb="6" eb="7">
      <t>ブン</t>
    </rPh>
    <phoneticPr fontId="8"/>
  </si>
  <si>
    <r>
      <t>（別表）令和5年度上期施工完了分内訳</t>
    </r>
    <r>
      <rPr>
        <sz val="10"/>
        <color rgb="FFFF0000"/>
        <rFont val="ＭＳ Ｐ明朝"/>
        <family val="1"/>
        <charset val="128"/>
      </rPr>
      <t>　※別表の数式は編集しないでください</t>
    </r>
    <rPh sb="1" eb="2">
      <t>ベツ</t>
    </rPh>
    <rPh sb="2" eb="3">
      <t>ヒョウ</t>
    </rPh>
    <rPh sb="4" eb="6">
      <t>レイワ</t>
    </rPh>
    <rPh sb="7" eb="9">
      <t>ネンド</t>
    </rPh>
    <rPh sb="9" eb="11">
      <t>カミキ</t>
    </rPh>
    <rPh sb="11" eb="13">
      <t>セコウ</t>
    </rPh>
    <rPh sb="13" eb="15">
      <t>カンリョウ</t>
    </rPh>
    <rPh sb="15" eb="16">
      <t>ブン</t>
    </rPh>
    <rPh sb="16" eb="18">
      <t>ウチワケ</t>
    </rPh>
    <rPh sb="20" eb="21">
      <t>ベツ</t>
    </rPh>
    <rPh sb="21" eb="22">
      <t>ヒョウ</t>
    </rPh>
    <rPh sb="23" eb="25">
      <t>スウシキ</t>
    </rPh>
    <rPh sb="26" eb="28">
      <t>ヘンシュウ</t>
    </rPh>
    <phoneticPr fontId="8"/>
  </si>
  <si>
    <r>
      <t>（別表）学校区分別の内訳 　</t>
    </r>
    <r>
      <rPr>
        <sz val="10"/>
        <color rgb="FFFF0000"/>
        <rFont val="ＭＳ Ｐ明朝"/>
        <family val="1"/>
        <charset val="128"/>
      </rPr>
      <t>※別表の数式は編集しないでください</t>
    </r>
    <rPh sb="1" eb="3">
      <t>ベツヒョウ</t>
    </rPh>
    <rPh sb="4" eb="6">
      <t>ガッコウ</t>
    </rPh>
    <rPh sb="6" eb="8">
      <t>クブン</t>
    </rPh>
    <rPh sb="8" eb="9">
      <t>ベツ</t>
    </rPh>
    <rPh sb="10" eb="12">
      <t>ウチワケ</t>
    </rPh>
    <phoneticPr fontId="8"/>
  </si>
  <si>
    <r>
      <t xml:space="preserve">（別表）学校区分別の内訳 </t>
    </r>
    <r>
      <rPr>
        <sz val="10"/>
        <color rgb="FFFF0000"/>
        <rFont val="ＭＳ Ｐ明朝"/>
        <family val="1"/>
        <charset val="128"/>
      </rPr>
      <t>※別表の数式は編集しないでください</t>
    </r>
    <rPh sb="1" eb="3">
      <t>ベツヒョウ</t>
    </rPh>
    <rPh sb="4" eb="6">
      <t>ガッコウ</t>
    </rPh>
    <rPh sb="6" eb="8">
      <t>クブン</t>
    </rPh>
    <rPh sb="8" eb="9">
      <t>ベツ</t>
    </rPh>
    <rPh sb="10" eb="12">
      <t>ウチワケ</t>
    </rPh>
    <phoneticPr fontId="8"/>
  </si>
  <si>
    <t>割賦手数料（A-3）</t>
    <rPh sb="0" eb="5">
      <t>カップテスウリョウ</t>
    </rPh>
    <phoneticPr fontId="8"/>
  </si>
  <si>
    <t>割賦支払分（A-2及びA-3の合計）</t>
    <rPh sb="0" eb="2">
      <t>カップ</t>
    </rPh>
    <rPh sb="2" eb="5">
      <t>シハライブン</t>
    </rPh>
    <rPh sb="9" eb="10">
      <t>オヨ</t>
    </rPh>
    <rPh sb="15" eb="17">
      <t>ゴウケイ</t>
    </rPh>
    <phoneticPr fontId="8"/>
  </si>
  <si>
    <t>（別表）各費用の合計 ※欄外のため印刷範囲に含めないこと</t>
    <rPh sb="1" eb="2">
      <t>ベツ</t>
    </rPh>
    <rPh sb="2" eb="3">
      <t>ヒョウ</t>
    </rPh>
    <rPh sb="4" eb="7">
      <t>カクヒヨウ</t>
    </rPh>
    <rPh sb="8" eb="10">
      <t>ゴウケイ</t>
    </rPh>
    <rPh sb="12" eb="14">
      <t>ランガイ</t>
    </rPh>
    <rPh sb="17" eb="19">
      <t>インサツ</t>
    </rPh>
    <rPh sb="19" eb="21">
      <t>ハンイ</t>
    </rPh>
    <rPh sb="22" eb="23">
      <t>フク</t>
    </rPh>
    <phoneticPr fontId="8"/>
  </si>
  <si>
    <t>サービス対価B</t>
    <phoneticPr fontId="8"/>
  </si>
  <si>
    <t>（税込）</t>
    <rPh sb="1" eb="3">
      <t>ゼイコミ</t>
    </rPh>
    <phoneticPr fontId="8"/>
  </si>
  <si>
    <t>（様式７－８）</t>
    <phoneticPr fontId="14"/>
  </si>
  <si>
    <t>設計・施工業務工程表</t>
    <rPh sb="0" eb="2">
      <t>セッケイ</t>
    </rPh>
    <rPh sb="3" eb="5">
      <t>セコウ</t>
    </rPh>
    <rPh sb="5" eb="7">
      <t>ギョウム</t>
    </rPh>
    <rPh sb="7" eb="9">
      <t>コウテイ</t>
    </rPh>
    <rPh sb="9" eb="10">
      <t>ヒョウ</t>
    </rPh>
    <phoneticPr fontId="14"/>
  </si>
  <si>
    <t>対象施設の名称</t>
    <rPh sb="0" eb="2">
      <t>タイショウ</t>
    </rPh>
    <rPh sb="2" eb="4">
      <t>シセツ</t>
    </rPh>
    <rPh sb="5" eb="7">
      <t>メイショウ</t>
    </rPh>
    <phoneticPr fontId="14"/>
  </si>
  <si>
    <t>要求水準書
別紙４のとおり
「○」を記入</t>
    <rPh sb="0" eb="5">
      <t>ヨウキュウスイジュンショ</t>
    </rPh>
    <rPh sb="6" eb="8">
      <t>ベッシ</t>
    </rPh>
    <rPh sb="18" eb="20">
      <t>キニュウ</t>
    </rPh>
    <phoneticPr fontId="14"/>
  </si>
  <si>
    <t>令和５年度</t>
    <rPh sb="0" eb="2">
      <t>レイワ</t>
    </rPh>
    <rPh sb="3" eb="5">
      <t>ネンド</t>
    </rPh>
    <phoneticPr fontId="14"/>
  </si>
  <si>
    <t>令和６年度</t>
    <rPh sb="0" eb="2">
      <t>レイワ</t>
    </rPh>
    <rPh sb="3" eb="5">
      <t>ネンド</t>
    </rPh>
    <phoneticPr fontId="14"/>
  </si>
  <si>
    <t>令和７年度</t>
    <rPh sb="0" eb="2">
      <t>レイワ</t>
    </rPh>
    <rPh sb="3" eb="5">
      <t>ネンド</t>
    </rPh>
    <phoneticPr fontId="14"/>
  </si>
  <si>
    <t>備　考</t>
  </si>
  <si>
    <t>４月</t>
    <rPh sb="1" eb="2">
      <t>ガツ</t>
    </rPh>
    <phoneticPr fontId="14"/>
  </si>
  <si>
    <t>５月</t>
    <rPh sb="1" eb="2">
      <t>ガツ</t>
    </rPh>
    <phoneticPr fontId="14"/>
  </si>
  <si>
    <t>６月</t>
    <rPh sb="1" eb="2">
      <t>ガツ</t>
    </rPh>
    <phoneticPr fontId="14"/>
  </si>
  <si>
    <t>７月</t>
  </si>
  <si>
    <t>８月</t>
  </si>
  <si>
    <t>９月</t>
  </si>
  <si>
    <t>１０月</t>
  </si>
  <si>
    <t>１１月</t>
  </si>
  <si>
    <t>１２月</t>
  </si>
  <si>
    <t>１月</t>
  </si>
  <si>
    <t>２月</t>
  </si>
  <si>
    <t>３月</t>
  </si>
  <si>
    <t>○</t>
    <phoneticPr fontId="8"/>
  </si>
  <si>
    <t>盾津中学校
(第２屋内運動場)</t>
    <phoneticPr fontId="8"/>
  </si>
  <si>
    <t>教育センター</t>
  </si>
  <si>
    <t>日新高校
(２階屋内運動場)</t>
    <rPh sb="7" eb="8">
      <t>カイ</t>
    </rPh>
    <rPh sb="8" eb="10">
      <t>オクナイ</t>
    </rPh>
    <rPh sb="10" eb="13">
      <t>ウンドウジョウ</t>
    </rPh>
    <phoneticPr fontId="8"/>
  </si>
  <si>
    <t>布施中学校
(第１屋内運動場)</t>
    <rPh sb="7" eb="8">
      <t>ダイ</t>
    </rPh>
    <rPh sb="9" eb="11">
      <t>オクナイ</t>
    </rPh>
    <rPh sb="11" eb="14">
      <t>ウンドウジョウ</t>
    </rPh>
    <phoneticPr fontId="8"/>
  </si>
  <si>
    <t>くすは縄手南校
(後期課程)</t>
    <phoneticPr fontId="8"/>
  </si>
  <si>
    <t>盾津中学校
(第１屋内運動場)</t>
    <rPh sb="7" eb="8">
      <t>ダイ</t>
    </rPh>
    <rPh sb="9" eb="11">
      <t>オクナイ</t>
    </rPh>
    <rPh sb="11" eb="14">
      <t>ウンドウジョウ</t>
    </rPh>
    <phoneticPr fontId="8"/>
  </si>
  <si>
    <t>布施中学校
（第２屋内運動場）</t>
    <phoneticPr fontId="8"/>
  </si>
  <si>
    <t>池島学園(後期課程)</t>
  </si>
  <si>
    <t>布施小学校</t>
  </si>
  <si>
    <t>くすは縄手南校
(前期課程)</t>
    <phoneticPr fontId="8"/>
  </si>
  <si>
    <t>池島学園
(前期課程)</t>
    <phoneticPr fontId="8"/>
  </si>
  <si>
    <t>上四条小学校</t>
    <rPh sb="3" eb="4">
      <t>ショウ</t>
    </rPh>
    <phoneticPr fontId="8"/>
  </si>
  <si>
    <t>桜橋小学校</t>
  </si>
  <si>
    <t>注１　Ａ３横使い横書きで記入してください。なお、記入欄及び項目については適宜調整してください。</t>
    <rPh sb="0" eb="1">
      <t>チュウ</t>
    </rPh>
    <rPh sb="5" eb="6">
      <t>ヨコ</t>
    </rPh>
    <rPh sb="27" eb="28">
      <t>オヨ</t>
    </rPh>
    <rPh sb="29" eb="31">
      <t>コウモク</t>
    </rPh>
    <phoneticPr fontId="14"/>
  </si>
  <si>
    <t>注３　要求水準書別紙４のスケジュールと同じ場合は対象施設の横に「○」を記入してください。</t>
    <rPh sb="0" eb="1">
      <t>チュウ</t>
    </rPh>
    <rPh sb="3" eb="8">
      <t>ヨウキュウスイジュンショ</t>
    </rPh>
    <rPh sb="8" eb="10">
      <t>ベッシ</t>
    </rPh>
    <rPh sb="19" eb="20">
      <t>オナ</t>
    </rPh>
    <rPh sb="21" eb="23">
      <t>バアイ</t>
    </rPh>
    <rPh sb="24" eb="26">
      <t>タイショウ</t>
    </rPh>
    <rPh sb="26" eb="28">
      <t>シセツ</t>
    </rPh>
    <rPh sb="29" eb="30">
      <t>ヨコ</t>
    </rPh>
    <rPh sb="35" eb="37">
      <t>キニュウ</t>
    </rPh>
    <phoneticPr fontId="14"/>
  </si>
  <si>
    <t>３．その他費用等の内訳</t>
    <rPh sb="4" eb="5">
      <t>タ</t>
    </rPh>
    <rPh sb="5" eb="7">
      <t>ヒヨウ</t>
    </rPh>
    <rPh sb="7" eb="8">
      <t>ナド</t>
    </rPh>
    <rPh sb="9" eb="11">
      <t>ウチワケ</t>
    </rPh>
    <phoneticPr fontId="8"/>
  </si>
  <si>
    <t>その他費用等の費目</t>
    <rPh sb="2" eb="3">
      <t>タ</t>
    </rPh>
    <rPh sb="3" eb="5">
      <t>ヒヨウ</t>
    </rPh>
    <rPh sb="5" eb="6">
      <t>トウ</t>
    </rPh>
    <rPh sb="7" eb="9">
      <t>ヒモク</t>
    </rPh>
    <phoneticPr fontId="8"/>
  </si>
  <si>
    <t>■各費目の対象経費のうちサービス対価A-1の対象額</t>
    <rPh sb="1" eb="4">
      <t>カクヒモク</t>
    </rPh>
    <rPh sb="5" eb="7">
      <t>タイショウ</t>
    </rPh>
    <rPh sb="7" eb="9">
      <t>ケイヒ</t>
    </rPh>
    <rPh sb="16" eb="18">
      <t>タイカ</t>
    </rPh>
    <rPh sb="22" eb="25">
      <t>タイショウガク</t>
    </rPh>
    <phoneticPr fontId="8"/>
  </si>
  <si>
    <t>合計（税込）</t>
  </si>
  <si>
    <t>検算用（様式5-2に基づく割賦元本分A-2の内訳）</t>
    <rPh sb="0" eb="2">
      <t>ケンザン</t>
    </rPh>
    <rPh sb="2" eb="3">
      <t>ヨウ</t>
    </rPh>
    <rPh sb="4" eb="6">
      <t>ヨウシキ</t>
    </rPh>
    <rPh sb="10" eb="11">
      <t>モト</t>
    </rPh>
    <rPh sb="13" eb="18">
      <t>カップガンポンブン</t>
    </rPh>
    <rPh sb="22" eb="24">
      <t>ウチワケ</t>
    </rPh>
    <phoneticPr fontId="8"/>
  </si>
  <si>
    <t>（様式５－４）</t>
    <rPh sb="1" eb="3">
      <t>ヨウシキ</t>
    </rPh>
    <phoneticPr fontId="8"/>
  </si>
  <si>
    <t>（様式５－５）</t>
    <phoneticPr fontId="8"/>
  </si>
  <si>
    <t>（様式５－６）</t>
    <rPh sb="1" eb="3">
      <t>ヨウシキ</t>
    </rPh>
    <phoneticPr fontId="8"/>
  </si>
  <si>
    <t>（様式５－７）</t>
    <phoneticPr fontId="8"/>
  </si>
  <si>
    <t>(様式５－８)</t>
    <rPh sb="1" eb="3">
      <t>ヨウシキ</t>
    </rPh>
    <phoneticPr fontId="8"/>
  </si>
  <si>
    <t>（様式５－９）</t>
    <rPh sb="1" eb="3">
      <t>ヨウシキ</t>
    </rPh>
    <phoneticPr fontId="8"/>
  </si>
  <si>
    <t>サービス対価A-1
一括支払分</t>
    <rPh sb="4" eb="6">
      <t>タイカ</t>
    </rPh>
    <phoneticPr fontId="8"/>
  </si>
  <si>
    <t>サービス対価A-2
割賦元本分</t>
    <rPh sb="4" eb="6">
      <t>タイカ</t>
    </rPh>
    <rPh sb="10" eb="14">
      <t>カップガンポン</t>
    </rPh>
    <rPh sb="14" eb="15">
      <t>ブン</t>
    </rPh>
    <phoneticPr fontId="8"/>
  </si>
  <si>
    <t>サービス対価A-3
割賦手数料</t>
    <rPh sb="4" eb="6">
      <t>タイカ</t>
    </rPh>
    <rPh sb="10" eb="12">
      <t>カップ</t>
    </rPh>
    <rPh sb="12" eb="15">
      <t>テスウリョウ</t>
    </rPh>
    <phoneticPr fontId="8"/>
  </si>
  <si>
    <t>消費税等相当額の対象費目</t>
    <rPh sb="0" eb="3">
      <t>ショウヒゼイ</t>
    </rPh>
    <rPh sb="3" eb="4">
      <t>ナド</t>
    </rPh>
    <rPh sb="4" eb="6">
      <t>ソウトウ</t>
    </rPh>
    <rPh sb="6" eb="7">
      <t>ガク</t>
    </rPh>
    <rPh sb="8" eb="10">
      <t>タイショウ</t>
    </rPh>
    <rPh sb="10" eb="12">
      <t>ヒモク</t>
    </rPh>
    <phoneticPr fontId="8"/>
  </si>
  <si>
    <t>消費税等相当額のみサービス対価A-1の対象</t>
    <rPh sb="0" eb="3">
      <t>ショウヒゼイ</t>
    </rPh>
    <rPh sb="3" eb="4">
      <t>ナド</t>
    </rPh>
    <rPh sb="4" eb="7">
      <t>ソウトウガク</t>
    </rPh>
    <rPh sb="13" eb="15">
      <t>タイカ</t>
    </rPh>
    <rPh sb="19" eb="21">
      <t>タイショウ</t>
    </rPh>
    <phoneticPr fontId="8"/>
  </si>
  <si>
    <t>同上</t>
    <rPh sb="0" eb="2">
      <t>ドウウエ</t>
    </rPh>
    <phoneticPr fontId="8"/>
  </si>
  <si>
    <t>４．消費税等相当額</t>
    <rPh sb="2" eb="5">
      <t>ショウヒゼイ</t>
    </rPh>
    <rPh sb="5" eb="6">
      <t>ナド</t>
    </rPh>
    <rPh sb="6" eb="8">
      <t>ソウトウ</t>
    </rPh>
    <rPh sb="8" eb="9">
      <t>ガク</t>
    </rPh>
    <phoneticPr fontId="8"/>
  </si>
  <si>
    <t>（様式５－10）</t>
    <rPh sb="1" eb="3">
      <t>ヨウシキ</t>
    </rPh>
    <phoneticPr fontId="8"/>
  </si>
  <si>
    <t>（様式５－11）</t>
    <phoneticPr fontId="8"/>
  </si>
  <si>
    <t>（様式９-１）</t>
    <rPh sb="1" eb="3">
      <t>ヨウシキ</t>
    </rPh>
    <phoneticPr fontId="8"/>
  </si>
  <si>
    <t>空調等設備整備及び施設改修計画書</t>
    <rPh sb="0" eb="2">
      <t>クウチョウ</t>
    </rPh>
    <rPh sb="2" eb="3">
      <t>トウ</t>
    </rPh>
    <rPh sb="3" eb="5">
      <t>セツビ</t>
    </rPh>
    <rPh sb="5" eb="7">
      <t>セイビ</t>
    </rPh>
    <rPh sb="7" eb="8">
      <t>オヨ</t>
    </rPh>
    <rPh sb="9" eb="13">
      <t>シセツカイシュウ</t>
    </rPh>
    <rPh sb="13" eb="15">
      <t>ケイカク</t>
    </rPh>
    <rPh sb="15" eb="16">
      <t>ショ</t>
    </rPh>
    <phoneticPr fontId="8"/>
  </si>
  <si>
    <t>(様式９－２）</t>
    <rPh sb="1" eb="3">
      <t>ヨウシキ</t>
    </rPh>
    <phoneticPr fontId="14"/>
  </si>
  <si>
    <t>●受電容量計画表</t>
    <rPh sb="1" eb="3">
      <t>ジュデン</t>
    </rPh>
    <rPh sb="3" eb="5">
      <t>ヨウリョウ</t>
    </rPh>
    <rPh sb="5" eb="7">
      <t>ケイカク</t>
    </rPh>
    <rPh sb="7" eb="8">
      <t>ヒョウ</t>
    </rPh>
    <phoneticPr fontId="14"/>
  </si>
  <si>
    <t>※薄黄色のセルの必要箇所に入力してください。</t>
    <rPh sb="1" eb="2">
      <t>ウス</t>
    </rPh>
    <rPh sb="2" eb="4">
      <t>キイロ</t>
    </rPh>
    <rPh sb="8" eb="10">
      <t>ヒツヨウ</t>
    </rPh>
    <rPh sb="10" eb="12">
      <t>カショ</t>
    </rPh>
    <rPh sb="13" eb="15">
      <t>ニュウリョク</t>
    </rPh>
    <phoneticPr fontId="14"/>
  </si>
  <si>
    <t>※「計画」の変圧器容量欄は、空調等設備整備により変圧器の増設等を行わない場合は「現状」の容量を、増設等を行う場合は増設等を行った後の容量を記入してください。</t>
    <rPh sb="6" eb="9">
      <t>ヘンアツキ</t>
    </rPh>
    <rPh sb="9" eb="11">
      <t>ヨウリョウ</t>
    </rPh>
    <rPh sb="14" eb="17">
      <t>クウチョウナド</t>
    </rPh>
    <rPh sb="17" eb="19">
      <t>セツビ</t>
    </rPh>
    <rPh sb="19" eb="21">
      <t>セイビ</t>
    </rPh>
    <rPh sb="24" eb="27">
      <t>ヘンアツキ</t>
    </rPh>
    <rPh sb="30" eb="31">
      <t>ナド</t>
    </rPh>
    <rPh sb="32" eb="33">
      <t>オコナ</t>
    </rPh>
    <rPh sb="36" eb="38">
      <t>バアイ</t>
    </rPh>
    <rPh sb="40" eb="42">
      <t>ゲンジョウ</t>
    </rPh>
    <rPh sb="44" eb="46">
      <t>ヨウリョウ</t>
    </rPh>
    <rPh sb="48" eb="51">
      <t>ゾウセツナド</t>
    </rPh>
    <rPh sb="52" eb="53">
      <t>オコナ</t>
    </rPh>
    <rPh sb="54" eb="56">
      <t>バアイ</t>
    </rPh>
    <rPh sb="57" eb="60">
      <t>ゾウセツナド</t>
    </rPh>
    <rPh sb="61" eb="62">
      <t>オコナ</t>
    </rPh>
    <rPh sb="64" eb="65">
      <t>ノチ</t>
    </rPh>
    <rPh sb="66" eb="68">
      <t>ヨウリョウ</t>
    </rPh>
    <rPh sb="69" eb="71">
      <t>キニュウ</t>
    </rPh>
    <phoneticPr fontId="8"/>
  </si>
  <si>
    <t>※「現状」の数値等は参考とし、現地の値を優先とします。</t>
    <phoneticPr fontId="8"/>
  </si>
  <si>
    <t>※数式が入っている部分がありますが、不整合がある場合は、適宜調整してください。</t>
    <rPh sb="1" eb="3">
      <t>スウシキ</t>
    </rPh>
    <rPh sb="4" eb="5">
      <t>ハイ</t>
    </rPh>
    <rPh sb="9" eb="11">
      <t>ブブン</t>
    </rPh>
    <rPh sb="18" eb="21">
      <t>フセイゴウ</t>
    </rPh>
    <rPh sb="24" eb="26">
      <t>バアイ</t>
    </rPh>
    <rPh sb="28" eb="32">
      <t>テキギチョウセイ</t>
    </rPh>
    <phoneticPr fontId="8"/>
  </si>
  <si>
    <t>※表中の No.225 くすは縄手南校（後期課程）の現状欄の値は、今年度実施する改修予定の内容を表しています。</t>
    <rPh sb="1" eb="3">
      <t>ヒョウチュウ</t>
    </rPh>
    <rPh sb="15" eb="19">
      <t>ナワテミナミコウ</t>
    </rPh>
    <rPh sb="20" eb="24">
      <t>コウキカテイ</t>
    </rPh>
    <rPh sb="26" eb="29">
      <t>ゲンジョウラン</t>
    </rPh>
    <rPh sb="30" eb="31">
      <t>アタイ</t>
    </rPh>
    <rPh sb="33" eb="36">
      <t>コンネンド</t>
    </rPh>
    <rPh sb="36" eb="38">
      <t>ジッシ</t>
    </rPh>
    <rPh sb="40" eb="44">
      <t>カイシュウヨテイ</t>
    </rPh>
    <rPh sb="45" eb="47">
      <t>ナイヨウ</t>
    </rPh>
    <rPh sb="48" eb="49">
      <t>アラワ</t>
    </rPh>
    <phoneticPr fontId="8"/>
  </si>
  <si>
    <t>No</t>
    <phoneticPr fontId="14"/>
  </si>
  <si>
    <t>対象施設の名称</t>
    <rPh sb="0" eb="4">
      <t>タイショウシセツ</t>
    </rPh>
    <rPh sb="5" eb="7">
      <t>メイショウ</t>
    </rPh>
    <phoneticPr fontId="14"/>
  </si>
  <si>
    <t>現状(令和４年５月現在)</t>
    <rPh sb="0" eb="2">
      <t>ゲンジョウ</t>
    </rPh>
    <rPh sb="3" eb="5">
      <t>レイワ</t>
    </rPh>
    <rPh sb="6" eb="7">
      <t>ネン</t>
    </rPh>
    <rPh sb="8" eb="9">
      <t>ガツ</t>
    </rPh>
    <rPh sb="9" eb="11">
      <t>ゲンザイ</t>
    </rPh>
    <phoneticPr fontId="14"/>
  </si>
  <si>
    <t>計画</t>
    <rPh sb="0" eb="2">
      <t>ケイカク</t>
    </rPh>
    <phoneticPr fontId="14"/>
  </si>
  <si>
    <t>受電
容量</t>
    <rPh sb="0" eb="2">
      <t>ジュデン</t>
    </rPh>
    <rPh sb="3" eb="5">
      <t>ヨウリョウ</t>
    </rPh>
    <phoneticPr fontId="14"/>
  </si>
  <si>
    <t>契約
電力</t>
    <rPh sb="0" eb="2">
      <t>ケイヤク</t>
    </rPh>
    <rPh sb="3" eb="5">
      <t>デンリョク</t>
    </rPh>
    <phoneticPr fontId="14"/>
  </si>
  <si>
    <t>変圧器</t>
    <rPh sb="0" eb="3">
      <t>ヘンアツキ</t>
    </rPh>
    <phoneticPr fontId="14"/>
  </si>
  <si>
    <t>変圧器
増設の
有無</t>
    <rPh sb="0" eb="3">
      <t>ヘンアツキ</t>
    </rPh>
    <rPh sb="4" eb="6">
      <t>ゾウセツ</t>
    </rPh>
    <rPh sb="8" eb="10">
      <t>ウム</t>
    </rPh>
    <phoneticPr fontId="14"/>
  </si>
  <si>
    <t>単相</t>
    <rPh sb="0" eb="1">
      <t>タン</t>
    </rPh>
    <rPh sb="1" eb="2">
      <t>ソウ</t>
    </rPh>
    <phoneticPr fontId="14"/>
  </si>
  <si>
    <t>三相</t>
    <rPh sb="0" eb="2">
      <t>サンソウ</t>
    </rPh>
    <phoneticPr fontId="14"/>
  </si>
  <si>
    <t>(kVA)</t>
    <phoneticPr fontId="14"/>
  </si>
  <si>
    <t>(kW)</t>
    <phoneticPr fontId="14"/>
  </si>
  <si>
    <t>容量
(kVA)</t>
    <rPh sb="0" eb="2">
      <t>ヨウリョウ</t>
    </rPh>
    <phoneticPr fontId="14"/>
  </si>
  <si>
    <t>定格
電流値(A)</t>
    <rPh sb="0" eb="2">
      <t>テイカク</t>
    </rPh>
    <rPh sb="3" eb="5">
      <t>デンリュウ</t>
    </rPh>
    <rPh sb="5" eb="6">
      <t>チ</t>
    </rPh>
    <phoneticPr fontId="14"/>
  </si>
  <si>
    <t>定格
電流値(A)
①</t>
    <rPh sb="0" eb="2">
      <t>テイカク</t>
    </rPh>
    <rPh sb="3" eb="5">
      <t>デンリュウ</t>
    </rPh>
    <rPh sb="5" eb="6">
      <t>チ</t>
    </rPh>
    <phoneticPr fontId="14"/>
  </si>
  <si>
    <t>空調等設備最大
電流値(A)②</t>
    <rPh sb="0" eb="2">
      <t>クウチョウ</t>
    </rPh>
    <rPh sb="2" eb="3">
      <t>ナド</t>
    </rPh>
    <rPh sb="3" eb="5">
      <t>セツビ</t>
    </rPh>
    <rPh sb="5" eb="7">
      <t>サイダイ</t>
    </rPh>
    <rPh sb="8" eb="10">
      <t>デンリュウ</t>
    </rPh>
    <rPh sb="10" eb="11">
      <t>チ</t>
    </rPh>
    <phoneticPr fontId="14"/>
  </si>
  <si>
    <t>②/①
(％)</t>
    <phoneticPr fontId="14"/>
  </si>
  <si>
    <t>定格
電流値(A)
③</t>
    <rPh sb="0" eb="2">
      <t>テイカク</t>
    </rPh>
    <rPh sb="3" eb="5">
      <t>デンリュウ</t>
    </rPh>
    <rPh sb="5" eb="6">
      <t>チ</t>
    </rPh>
    <phoneticPr fontId="14"/>
  </si>
  <si>
    <t>空調等設備最大
電流値(A)④</t>
    <rPh sb="0" eb="2">
      <t>クウチョウ</t>
    </rPh>
    <rPh sb="2" eb="3">
      <t>ナド</t>
    </rPh>
    <rPh sb="3" eb="5">
      <t>セツビ</t>
    </rPh>
    <rPh sb="5" eb="7">
      <t>サイダイ</t>
    </rPh>
    <rPh sb="8" eb="10">
      <t>デンリュウ</t>
    </rPh>
    <rPh sb="10" eb="11">
      <t>チ</t>
    </rPh>
    <phoneticPr fontId="14"/>
  </si>
  <si>
    <t>④/③
(％)</t>
    <phoneticPr fontId="14"/>
  </si>
  <si>
    <t/>
  </si>
  <si>
    <t>池島学園（前期課程）</t>
  </si>
  <si>
    <t>くすは縄手南校（前期課程）</t>
  </si>
  <si>
    <t>盾津中学校</t>
  </si>
  <si>
    <t>223-01</t>
  </si>
  <si>
    <t>布施中学校(第１屋内運動場)</t>
    <rPh sb="6" eb="7">
      <t>ダイ</t>
    </rPh>
    <rPh sb="8" eb="10">
      <t>オクナイ</t>
    </rPh>
    <rPh sb="10" eb="13">
      <t>ウンドウジョウ</t>
    </rPh>
    <phoneticPr fontId="8"/>
  </si>
  <si>
    <t>223-02</t>
  </si>
  <si>
    <t>布施中学校(第２屋内運動場)</t>
    <rPh sb="6" eb="7">
      <t>ダイ</t>
    </rPh>
    <rPh sb="8" eb="10">
      <t>オクナイ</t>
    </rPh>
    <rPh sb="10" eb="13">
      <t>ウンドウジョウ</t>
    </rPh>
    <phoneticPr fontId="8"/>
  </si>
  <si>
    <t>低圧引込(従量電灯B)</t>
  </si>
  <si>
    <t>池島学園（後期課程）</t>
  </si>
  <si>
    <t>くすは縄手南校（後期課程）</t>
  </si>
  <si>
    <t>日新高等学校</t>
  </si>
  <si>
    <t>(様式９－３－１）</t>
    <rPh sb="1" eb="3">
      <t>ヨウシキ</t>
    </rPh>
    <phoneticPr fontId="14"/>
  </si>
  <si>
    <r>
      <t>●エネルギー</t>
    </r>
    <r>
      <rPr>
        <sz val="12"/>
        <rFont val="ＭＳ Ｐゴシック"/>
        <family val="3"/>
        <charset val="128"/>
      </rPr>
      <t>量総括表</t>
    </r>
    <rPh sb="6" eb="7">
      <t>リョウ</t>
    </rPh>
    <rPh sb="7" eb="9">
      <t>ソウカツ</t>
    </rPh>
    <rPh sb="9" eb="10">
      <t>オモテ</t>
    </rPh>
    <phoneticPr fontId="14"/>
  </si>
  <si>
    <t>【小学校用】</t>
    <rPh sb="1" eb="4">
      <t>ショウガッコウ</t>
    </rPh>
    <rPh sb="4" eb="5">
      <t>ヨウ</t>
    </rPh>
    <phoneticPr fontId="8"/>
  </si>
  <si>
    <t>※「料金」の金額は円単位で入力し、1円未満の端数は切り捨てとしてください。</t>
    <rPh sb="2" eb="4">
      <t>リョウキン</t>
    </rPh>
    <rPh sb="6" eb="8">
      <t>キンガク</t>
    </rPh>
    <rPh sb="9" eb="12">
      <t>エンタンイ</t>
    </rPh>
    <rPh sb="13" eb="15">
      <t>ニュウリョク</t>
    </rPh>
    <rPh sb="18" eb="21">
      <t>エンミマン</t>
    </rPh>
    <rPh sb="22" eb="24">
      <t>ハスウ</t>
    </rPh>
    <rPh sb="25" eb="26">
      <t>キ</t>
    </rPh>
    <rPh sb="27" eb="28">
      <t>ス</t>
    </rPh>
    <phoneticPr fontId="8"/>
  </si>
  <si>
    <t>※「料金」の計算に当たっては、基本料金の増加分や契約体系の変更による従来使用分の料金増も計上して下さい（12か月分)。</t>
    <phoneticPr fontId="8"/>
  </si>
  <si>
    <t>※整備年度分の「消費量」及び「料金」は、整備年度が上期施工完了分の施設は12月分から3月分を計上し、下期施工完了分の対象施設は計上しないこととします。</t>
    <rPh sb="1" eb="6">
      <t>セイビネンドブン</t>
    </rPh>
    <rPh sb="8" eb="11">
      <t>ショウヒリョウ</t>
    </rPh>
    <rPh sb="12" eb="13">
      <t>オヨ</t>
    </rPh>
    <rPh sb="15" eb="17">
      <t>リョウキン</t>
    </rPh>
    <rPh sb="20" eb="24">
      <t>セイビネンド</t>
    </rPh>
    <rPh sb="25" eb="27">
      <t>カミキ</t>
    </rPh>
    <rPh sb="27" eb="32">
      <t>セコウカンリョウブン</t>
    </rPh>
    <rPh sb="33" eb="35">
      <t>シセツ</t>
    </rPh>
    <rPh sb="38" eb="39">
      <t>ガツ</t>
    </rPh>
    <rPh sb="39" eb="40">
      <t>ブン</t>
    </rPh>
    <rPh sb="43" eb="44">
      <t>ガツ</t>
    </rPh>
    <rPh sb="44" eb="45">
      <t>ブン</t>
    </rPh>
    <rPh sb="46" eb="48">
      <t>ケイジョウ</t>
    </rPh>
    <rPh sb="50" eb="52">
      <t>シモキ</t>
    </rPh>
    <rPh sb="52" eb="57">
      <t>セコウカンリョウブン</t>
    </rPh>
    <rPh sb="58" eb="62">
      <t>タイショウシセツ</t>
    </rPh>
    <rPh sb="63" eb="65">
      <t>ケイジョウ</t>
    </rPh>
    <phoneticPr fontId="8"/>
  </si>
  <si>
    <t>※工期短縮の提案により、引渡し日が下期から上期になった場合は、整備年度分の「消費量」及び「料金」は計上しないこととします。</t>
    <rPh sb="38" eb="41">
      <t>ショウヒリョウ</t>
    </rPh>
    <rPh sb="42" eb="43">
      <t>オヨ</t>
    </rPh>
    <rPh sb="45" eb="47">
      <t>リョウキン</t>
    </rPh>
    <rPh sb="49" eb="51">
      <t>ケイジョウ</t>
    </rPh>
    <phoneticPr fontId="8"/>
  </si>
  <si>
    <t>※「消費量」及び「料金」の算定にあたっては、様式９－４－１と整合させてください。</t>
    <rPh sb="2" eb="5">
      <t>ショウヒリョウ</t>
    </rPh>
    <rPh sb="6" eb="7">
      <t>オヨ</t>
    </rPh>
    <rPh sb="9" eb="11">
      <t>リョウキン</t>
    </rPh>
    <rPh sb="13" eb="15">
      <t>サンテイ</t>
    </rPh>
    <rPh sb="22" eb="24">
      <t>ヨウシキ</t>
    </rPh>
    <rPh sb="30" eb="32">
      <t>セイゴウ</t>
    </rPh>
    <phoneticPr fontId="8"/>
  </si>
  <si>
    <t>施設
番号</t>
    <rPh sb="0" eb="2">
      <t>シセツ</t>
    </rPh>
    <rPh sb="3" eb="5">
      <t>バンゴウ</t>
    </rPh>
    <phoneticPr fontId="14"/>
  </si>
  <si>
    <t>整備
年度</t>
    <rPh sb="0" eb="2">
      <t>セイビ</t>
    </rPh>
    <rPh sb="3" eb="5">
      <t>ネンド</t>
    </rPh>
    <phoneticPr fontId="14"/>
  </si>
  <si>
    <t>種別</t>
    <rPh sb="0" eb="2">
      <t>シュベツ</t>
    </rPh>
    <phoneticPr fontId="14"/>
  </si>
  <si>
    <t>消費量</t>
    <rPh sb="0" eb="2">
      <t>ショウヒ</t>
    </rPh>
    <rPh sb="2" eb="3">
      <t>リョウ</t>
    </rPh>
    <phoneticPr fontId="14"/>
  </si>
  <si>
    <t>料金</t>
    <rPh sb="0" eb="2">
      <t>リョウキン</t>
    </rPh>
    <phoneticPr fontId="14"/>
  </si>
  <si>
    <t>単位</t>
    <rPh sb="0" eb="2">
      <t>タンイ</t>
    </rPh>
    <phoneticPr fontId="14"/>
  </si>
  <si>
    <t>整備年度</t>
    <rPh sb="0" eb="2">
      <t>セイビ</t>
    </rPh>
    <rPh sb="2" eb="4">
      <t>ネンド</t>
    </rPh>
    <phoneticPr fontId="14"/>
  </si>
  <si>
    <t>整備次年度以降
（通年運用）</t>
    <rPh sb="0" eb="2">
      <t>セイビ</t>
    </rPh>
    <rPh sb="2" eb="5">
      <t>ジネンド</t>
    </rPh>
    <rPh sb="5" eb="7">
      <t>イコウ</t>
    </rPh>
    <rPh sb="9" eb="11">
      <t>ツウネン</t>
    </rPh>
    <rPh sb="11" eb="13">
      <t>ウンヨウ</t>
    </rPh>
    <phoneticPr fontId="14"/>
  </si>
  <si>
    <t>計</t>
    <rPh sb="0" eb="1">
      <t>ケイ</t>
    </rPh>
    <phoneticPr fontId="14"/>
  </si>
  <si>
    <t>整備次年度以降
（通年運用）</t>
    <rPh sb="0" eb="2">
      <t>セイビ</t>
    </rPh>
    <rPh sb="2" eb="5">
      <t>ジネンド</t>
    </rPh>
    <rPh sb="5" eb="7">
      <t>イコウ</t>
    </rPh>
    <phoneticPr fontId="14"/>
  </si>
  <si>
    <t>Ｒ６
下期</t>
    <rPh sb="3" eb="5">
      <t>シモキ</t>
    </rPh>
    <phoneticPr fontId="8"/>
  </si>
  <si>
    <t>電力</t>
    <rPh sb="0" eb="2">
      <t>デンリョク</t>
    </rPh>
    <phoneticPr fontId="14"/>
  </si>
  <si>
    <t>(kWh/年)</t>
    <rPh sb="5" eb="6">
      <t>ネン</t>
    </rPh>
    <phoneticPr fontId="14"/>
  </si>
  <si>
    <t>(千円/年)</t>
    <rPh sb="1" eb="3">
      <t>センエン</t>
    </rPh>
    <rPh sb="4" eb="5">
      <t>ネン</t>
    </rPh>
    <phoneticPr fontId="14"/>
  </si>
  <si>
    <t>都市ガス</t>
    <rPh sb="0" eb="2">
      <t>トシ</t>
    </rPh>
    <phoneticPr fontId="14"/>
  </si>
  <si>
    <r>
      <t>(m</t>
    </r>
    <r>
      <rPr>
        <vertAlign val="superscript"/>
        <sz val="11"/>
        <rFont val="ＭＳ Ｐゴシック"/>
        <family val="3"/>
        <charset val="128"/>
      </rPr>
      <t>3</t>
    </r>
    <r>
      <rPr>
        <sz val="11"/>
        <rFont val="ＭＳ Ｐゴシック"/>
        <family val="3"/>
        <charset val="128"/>
      </rPr>
      <t>/年)</t>
    </r>
    <rPh sb="4" eb="5">
      <t>ネン</t>
    </rPh>
    <phoneticPr fontId="14"/>
  </si>
  <si>
    <t>LPガス</t>
    <phoneticPr fontId="14"/>
  </si>
  <si>
    <t>Ｒ６
上期</t>
    <rPh sb="3" eb="5">
      <t>カミキ</t>
    </rPh>
    <phoneticPr fontId="8"/>
  </si>
  <si>
    <t>池島学園
（前期課程）</t>
    <phoneticPr fontId="8"/>
  </si>
  <si>
    <t>くすは縄手南校
（前期課程）</t>
    <phoneticPr fontId="8"/>
  </si>
  <si>
    <t>小学校計</t>
    <rPh sb="0" eb="3">
      <t>ショウガッコウ</t>
    </rPh>
    <rPh sb="3" eb="4">
      <t>ケイ</t>
    </rPh>
    <phoneticPr fontId="14"/>
  </si>
  <si>
    <t>LPガス</t>
  </si>
  <si>
    <t>(様式９－３－２）</t>
    <rPh sb="1" eb="3">
      <t>ヨウシキ</t>
    </rPh>
    <phoneticPr fontId="14"/>
  </si>
  <si>
    <t>【中学校・高等学校・教育センター用】</t>
    <rPh sb="1" eb="4">
      <t>チュウガッコウ</t>
    </rPh>
    <rPh sb="5" eb="9">
      <t>コウトウガッコウ</t>
    </rPh>
    <rPh sb="16" eb="17">
      <t>ヨウ</t>
    </rPh>
    <phoneticPr fontId="8"/>
  </si>
  <si>
    <t>※「消費量」及び「料金」の算定にあたっては、中学校・高等学校は様式９－４－２、教育センターは様式９－４－１と整合させてください。</t>
    <rPh sb="2" eb="5">
      <t>ショウヒリョウ</t>
    </rPh>
    <rPh sb="6" eb="7">
      <t>オヨ</t>
    </rPh>
    <rPh sb="9" eb="11">
      <t>リョウキン</t>
    </rPh>
    <rPh sb="13" eb="15">
      <t>サンテイ</t>
    </rPh>
    <rPh sb="22" eb="25">
      <t>チュウガッコウ</t>
    </rPh>
    <rPh sb="26" eb="30">
      <t>コウトウガッコウ</t>
    </rPh>
    <rPh sb="31" eb="33">
      <t>ヨウシキ</t>
    </rPh>
    <rPh sb="39" eb="41">
      <t>キョウイク</t>
    </rPh>
    <rPh sb="46" eb="48">
      <t>ヨウシキ</t>
    </rPh>
    <rPh sb="54" eb="56">
      <t>セイゴウ</t>
    </rPh>
    <phoneticPr fontId="8"/>
  </si>
  <si>
    <t>Ｒ５
下期</t>
    <rPh sb="3" eb="5">
      <t>シモキ</t>
    </rPh>
    <phoneticPr fontId="8"/>
  </si>
  <si>
    <t>206-1</t>
    <phoneticPr fontId="8"/>
  </si>
  <si>
    <t>盾津中学校
（第１屋内運動場）</t>
    <rPh sb="7" eb="8">
      <t>ダイ</t>
    </rPh>
    <rPh sb="9" eb="14">
      <t>オクナイウンドウジョウ</t>
    </rPh>
    <phoneticPr fontId="8"/>
  </si>
  <si>
    <t>盾津中学校
（第２屋内運動場）</t>
    <rPh sb="7" eb="8">
      <t>ダイ</t>
    </rPh>
    <rPh sb="9" eb="14">
      <t>オクナイウンドウジョウ</t>
    </rPh>
    <phoneticPr fontId="8"/>
  </si>
  <si>
    <t>Ｒ５
上期</t>
    <rPh sb="3" eb="5">
      <t>カミキ</t>
    </rPh>
    <phoneticPr fontId="8"/>
  </si>
  <si>
    <t>布施中学校
（第１屋内運動場）</t>
    <rPh sb="7" eb="8">
      <t>ダイ</t>
    </rPh>
    <rPh sb="9" eb="14">
      <t>オクナイウンドウジョウ</t>
    </rPh>
    <phoneticPr fontId="8"/>
  </si>
  <si>
    <t>布施中学校
（第２屋内運動場）</t>
    <rPh sb="7" eb="8">
      <t>ダイ</t>
    </rPh>
    <rPh sb="9" eb="14">
      <t>オクナイウンドウジョウ</t>
    </rPh>
    <phoneticPr fontId="8"/>
  </si>
  <si>
    <t>池島学園
（後期課程）</t>
    <phoneticPr fontId="8"/>
  </si>
  <si>
    <t>くすは縄手南校
（後期課程）</t>
    <phoneticPr fontId="8"/>
  </si>
  <si>
    <t>中学校計</t>
    <rPh sb="0" eb="3">
      <t>チュウガッコウ</t>
    </rPh>
    <rPh sb="3" eb="4">
      <t>ケイ</t>
    </rPh>
    <phoneticPr fontId="14"/>
  </si>
  <si>
    <t>301-1</t>
    <phoneticPr fontId="8"/>
  </si>
  <si>
    <t>日新高等学校
（２階屋内運動場）</t>
    <rPh sb="9" eb="10">
      <t>カイ</t>
    </rPh>
    <rPh sb="10" eb="15">
      <t>オクナイウンドウジョウ</t>
    </rPh>
    <phoneticPr fontId="8"/>
  </si>
  <si>
    <t>301-2</t>
    <phoneticPr fontId="8"/>
  </si>
  <si>
    <t>日新高等学校
（１階柔剣道）</t>
    <rPh sb="9" eb="13">
      <t>カイジュウケンドウ</t>
    </rPh>
    <phoneticPr fontId="8"/>
  </si>
  <si>
    <t>高等学校計</t>
    <rPh sb="0" eb="4">
      <t>コウトウガッコウ</t>
    </rPh>
    <rPh sb="4" eb="5">
      <t>ケイ</t>
    </rPh>
    <phoneticPr fontId="14"/>
  </si>
  <si>
    <t>教育センター
計</t>
    <rPh sb="0" eb="2">
      <t>キョウイク</t>
    </rPh>
    <rPh sb="7" eb="8">
      <t>ケイ</t>
    </rPh>
    <phoneticPr fontId="14"/>
  </si>
  <si>
    <t>●対象施設別エネルギー等積算表</t>
    <rPh sb="1" eb="3">
      <t>タイショウ</t>
    </rPh>
    <rPh sb="3" eb="5">
      <t>シセツ</t>
    </rPh>
    <rPh sb="5" eb="6">
      <t>ベツ</t>
    </rPh>
    <rPh sb="11" eb="12">
      <t>ナド</t>
    </rPh>
    <rPh sb="12" eb="14">
      <t>セキサン</t>
    </rPh>
    <rPh sb="14" eb="15">
      <t>ヒョウ</t>
    </rPh>
    <phoneticPr fontId="14"/>
  </si>
  <si>
    <t>（基準年）</t>
    <rPh sb="1" eb="3">
      <t>キジュン</t>
    </rPh>
    <rPh sb="3" eb="4">
      <t>ネン</t>
    </rPh>
    <phoneticPr fontId="14"/>
  </si>
  <si>
    <t>施設番号</t>
    <rPh sb="0" eb="2">
      <t>シセツ</t>
    </rPh>
    <rPh sb="2" eb="4">
      <t>バンゴウ</t>
    </rPh>
    <phoneticPr fontId="14"/>
  </si>
  <si>
    <t>【小学校・教育センター用】</t>
    <rPh sb="1" eb="4">
      <t>ショウガッコウ</t>
    </rPh>
    <rPh sb="5" eb="7">
      <t>キョウイク</t>
    </rPh>
    <rPh sb="11" eb="12">
      <t>ヨウ</t>
    </rPh>
    <phoneticPr fontId="8"/>
  </si>
  <si>
    <t>使用するガス種を選択</t>
    <rPh sb="0" eb="2">
      <t>シヨウ</t>
    </rPh>
    <rPh sb="6" eb="7">
      <t>シュ</t>
    </rPh>
    <rPh sb="8" eb="10">
      <t>センタク</t>
    </rPh>
    <phoneticPr fontId="8"/>
  </si>
  <si>
    <t>（様式9-4-1）</t>
    <rPh sb="1" eb="3">
      <t>ヨウシキ</t>
    </rPh>
    <phoneticPr fontId="14"/>
  </si>
  <si>
    <t>■空調設備の性能の設定</t>
    <rPh sb="6" eb="8">
      <t>セイノウ</t>
    </rPh>
    <rPh sb="9" eb="11">
      <t>セッテイ</t>
    </rPh>
    <phoneticPr fontId="14"/>
  </si>
  <si>
    <t>※薄黄色のセルの必要箇所に入力すること。</t>
    <rPh sb="1" eb="2">
      <t>ウス</t>
    </rPh>
    <rPh sb="2" eb="4">
      <t>キイロ</t>
    </rPh>
    <rPh sb="8" eb="10">
      <t>ヒツヨウ</t>
    </rPh>
    <rPh sb="10" eb="12">
      <t>カショ</t>
    </rPh>
    <rPh sb="13" eb="15">
      <t>ニュウリョク</t>
    </rPh>
    <phoneticPr fontId="14"/>
  </si>
  <si>
    <t>※ガス空調の場合はガス種を選択してください</t>
    <rPh sb="3" eb="5">
      <t>クウチョウ</t>
    </rPh>
    <rPh sb="6" eb="8">
      <t>バアイ</t>
    </rPh>
    <rPh sb="11" eb="12">
      <t>シュ</t>
    </rPh>
    <rPh sb="13" eb="15">
      <t>センタク</t>
    </rPh>
    <phoneticPr fontId="8"/>
  </si>
  <si>
    <t>機器性能</t>
    <rPh sb="0" eb="2">
      <t>キキ</t>
    </rPh>
    <rPh sb="2" eb="4">
      <t>セイノウ</t>
    </rPh>
    <phoneticPr fontId="14"/>
  </si>
  <si>
    <t>ガス</t>
    <phoneticPr fontId="14"/>
  </si>
  <si>
    <t>備考</t>
    <rPh sb="0" eb="2">
      <t>ビコウ</t>
    </rPh>
    <phoneticPr fontId="14"/>
  </si>
  <si>
    <t>能力（kW/台）</t>
    <rPh sb="0" eb="2">
      <t>ノウリョク</t>
    </rPh>
    <rPh sb="6" eb="7">
      <t>ダイ</t>
    </rPh>
    <phoneticPr fontId="14"/>
  </si>
  <si>
    <t>台数</t>
    <rPh sb="0" eb="2">
      <t>ダイスウ</t>
    </rPh>
    <phoneticPr fontId="14"/>
  </si>
  <si>
    <t>機器能力</t>
    <rPh sb="0" eb="2">
      <t>キキ</t>
    </rPh>
    <rPh sb="2" eb="4">
      <t>ノウリョク</t>
    </rPh>
    <phoneticPr fontId="14"/>
  </si>
  <si>
    <t>消費電力</t>
    <rPh sb="0" eb="2">
      <t>ショウヒ</t>
    </rPh>
    <rPh sb="2" eb="4">
      <t>デンリョク</t>
    </rPh>
    <phoneticPr fontId="14"/>
  </si>
  <si>
    <t>待機時電力</t>
    <rPh sb="0" eb="2">
      <t>タイキ</t>
    </rPh>
    <rPh sb="2" eb="3">
      <t>ジ</t>
    </rPh>
    <rPh sb="3" eb="5">
      <t>デンリョク</t>
    </rPh>
    <phoneticPr fontId="14"/>
  </si>
  <si>
    <t>消費ガス量</t>
    <rPh sb="0" eb="2">
      <t>ショウヒ</t>
    </rPh>
    <rPh sb="4" eb="5">
      <t>リョウ</t>
    </rPh>
    <phoneticPr fontId="14"/>
  </si>
  <si>
    <t>都市ガス</t>
    <rPh sb="0" eb="2">
      <t>トシ</t>
    </rPh>
    <phoneticPr fontId="8"/>
  </si>
  <si>
    <t>能力計(kW)</t>
    <rPh sb="0" eb="3">
      <t>ノウリョクケイ</t>
    </rPh>
    <phoneticPr fontId="14"/>
  </si>
  <si>
    <r>
      <t>（kW/台）</t>
    </r>
    <r>
      <rPr>
        <vertAlign val="superscript"/>
        <sz val="10"/>
        <rFont val="ＭＳ Ｐゴシック"/>
        <family val="3"/>
        <charset val="128"/>
      </rPr>
      <t>注1</t>
    </r>
    <rPh sb="4" eb="5">
      <t>ダイ</t>
    </rPh>
    <rPh sb="6" eb="7">
      <t>チュウ</t>
    </rPh>
    <phoneticPr fontId="14"/>
  </si>
  <si>
    <t>計(kW)</t>
    <rPh sb="0" eb="1">
      <t>ケイ</t>
    </rPh>
    <phoneticPr fontId="14"/>
  </si>
  <si>
    <r>
      <t>（kW/台）</t>
    </r>
    <r>
      <rPr>
        <vertAlign val="superscript"/>
        <sz val="10"/>
        <rFont val="ＭＳ Ｐゴシック"/>
        <family val="3"/>
        <charset val="128"/>
      </rPr>
      <t>注2</t>
    </r>
    <rPh sb="4" eb="5">
      <t>ダイ</t>
    </rPh>
    <rPh sb="6" eb="7">
      <t>チュウ</t>
    </rPh>
    <phoneticPr fontId="14"/>
  </si>
  <si>
    <t>（kW/台）</t>
    <rPh sb="4" eb="5">
      <t>ダイ</t>
    </rPh>
    <phoneticPr fontId="14"/>
  </si>
  <si>
    <t>ＬＰガス</t>
    <phoneticPr fontId="8"/>
  </si>
  <si>
    <t>冷房</t>
    <rPh sb="0" eb="2">
      <t>レイボウ</t>
    </rPh>
    <phoneticPr fontId="14"/>
  </si>
  <si>
    <t>暖房</t>
    <rPh sb="0" eb="2">
      <t>ダンボウ</t>
    </rPh>
    <phoneticPr fontId="14"/>
  </si>
  <si>
    <t>（台）</t>
    <rPh sb="1" eb="2">
      <t>ダイ</t>
    </rPh>
    <phoneticPr fontId="14"/>
  </si>
  <si>
    <t>室外機</t>
    <rPh sb="0" eb="3">
      <t>シツガイキ</t>
    </rPh>
    <phoneticPr fontId="14"/>
  </si>
  <si>
    <t>※各機器の製造者名、型番を本欄に記入すること</t>
    <rPh sb="1" eb="4">
      <t>カクキキ</t>
    </rPh>
    <rPh sb="5" eb="7">
      <t>セイゾウ</t>
    </rPh>
    <rPh sb="7" eb="8">
      <t>シャ</t>
    </rPh>
    <rPh sb="8" eb="9">
      <t>メイ</t>
    </rPh>
    <rPh sb="10" eb="12">
      <t>カタバン</t>
    </rPh>
    <rPh sb="13" eb="15">
      <t>ホンラン</t>
    </rPh>
    <rPh sb="16" eb="18">
      <t>キニュウ</t>
    </rPh>
    <phoneticPr fontId="8"/>
  </si>
  <si>
    <t>室外機計</t>
    <rPh sb="0" eb="3">
      <t>シツガイキ</t>
    </rPh>
    <rPh sb="3" eb="4">
      <t>ケイ</t>
    </rPh>
    <phoneticPr fontId="14"/>
  </si>
  <si>
    <t>室内機</t>
    <rPh sb="0" eb="3">
      <t>シツナイキキョウシツ</t>
    </rPh>
    <phoneticPr fontId="14"/>
  </si>
  <si>
    <t>室内機計</t>
    <rPh sb="0" eb="3">
      <t>シツナイキ</t>
    </rPh>
    <rPh sb="3" eb="4">
      <t>ケイ</t>
    </rPh>
    <phoneticPr fontId="14"/>
  </si>
  <si>
    <t>最大電力</t>
    <rPh sb="0" eb="2">
      <t>サイダイ</t>
    </rPh>
    <rPh sb="2" eb="4">
      <t>デンリョク</t>
    </rPh>
    <phoneticPr fontId="14"/>
  </si>
  <si>
    <t>kW　←冷房・暖房の最大値</t>
    <rPh sb="4" eb="6">
      <t>レイボウ</t>
    </rPh>
    <rPh sb="7" eb="9">
      <t>ダンボウ</t>
    </rPh>
    <rPh sb="10" eb="13">
      <t>サイダイチ</t>
    </rPh>
    <phoneticPr fontId="14"/>
  </si>
  <si>
    <t>※最大電力算定時は、「月別負荷率」にかかわらず、当該施設における空調設備が一斉運転するものとして、算定してください。</t>
    <rPh sb="26" eb="28">
      <t>シセツ</t>
    </rPh>
    <rPh sb="32" eb="34">
      <t>クウチョウ</t>
    </rPh>
    <rPh sb="34" eb="36">
      <t>セツビ</t>
    </rPh>
    <phoneticPr fontId="14"/>
  </si>
  <si>
    <t>※行が不足する場合は、適宜、行を挿入して記入してください。</t>
    <rPh sb="1" eb="2">
      <t>ギョウ</t>
    </rPh>
    <rPh sb="3" eb="5">
      <t>フソク</t>
    </rPh>
    <rPh sb="7" eb="9">
      <t>バアイ</t>
    </rPh>
    <rPh sb="11" eb="13">
      <t>テキギ</t>
    </rPh>
    <rPh sb="14" eb="15">
      <t>ギョウ</t>
    </rPh>
    <rPh sb="16" eb="18">
      <t>ソウニュウ</t>
    </rPh>
    <rPh sb="20" eb="22">
      <t>キニュウ</t>
    </rPh>
    <phoneticPr fontId="14"/>
  </si>
  <si>
    <t>注1：蓄熱式の場合は、蓄熱利用時の能力、消費電力を記入してください。</t>
    <rPh sb="0" eb="1">
      <t>チュウ</t>
    </rPh>
    <rPh sb="3" eb="5">
      <t>チクネツ</t>
    </rPh>
    <rPh sb="5" eb="6">
      <t>シキ</t>
    </rPh>
    <rPh sb="7" eb="9">
      <t>バアイ</t>
    </rPh>
    <rPh sb="11" eb="13">
      <t>チクネツ</t>
    </rPh>
    <rPh sb="13" eb="15">
      <t>リヨウ</t>
    </rPh>
    <rPh sb="15" eb="16">
      <t>ジ</t>
    </rPh>
    <rPh sb="17" eb="19">
      <t>ノウリョク</t>
    </rPh>
    <rPh sb="20" eb="22">
      <t>ショウヒ</t>
    </rPh>
    <rPh sb="22" eb="24">
      <t>デンリョク</t>
    </rPh>
    <rPh sb="25" eb="27">
      <t>キニュウ</t>
    </rPh>
    <phoneticPr fontId="14"/>
  </si>
  <si>
    <t>注2：空調運転時間帯以外の時間帯に機器が消費する電力を記入してください。(但し、待機電力を消費しない特別な措置を講じる場合はその旨を明記してください)</t>
    <rPh sb="0" eb="1">
      <t>チュウ</t>
    </rPh>
    <rPh sb="3" eb="5">
      <t>クウチョウ</t>
    </rPh>
    <rPh sb="5" eb="7">
      <t>ウンテン</t>
    </rPh>
    <rPh sb="7" eb="10">
      <t>ジカンタイ</t>
    </rPh>
    <rPh sb="10" eb="12">
      <t>イガイ</t>
    </rPh>
    <rPh sb="13" eb="16">
      <t>ジカンタイ</t>
    </rPh>
    <rPh sb="17" eb="19">
      <t>キキ</t>
    </rPh>
    <rPh sb="20" eb="22">
      <t>ショウヒ</t>
    </rPh>
    <rPh sb="24" eb="26">
      <t>デンリョク</t>
    </rPh>
    <rPh sb="27" eb="29">
      <t>キニュウ</t>
    </rPh>
    <phoneticPr fontId="14"/>
  </si>
  <si>
    <t>■月別エネルギー消費量の算定</t>
    <rPh sb="1" eb="3">
      <t>ツキベツ</t>
    </rPh>
    <rPh sb="8" eb="11">
      <t>ショウヒリョウ</t>
    </rPh>
    <rPh sb="12" eb="14">
      <t>サンテイ</t>
    </rPh>
    <phoneticPr fontId="14"/>
  </si>
  <si>
    <t>冷房期</t>
    <rPh sb="0" eb="3">
      <t>レイボウキ</t>
    </rPh>
    <phoneticPr fontId="14"/>
  </si>
  <si>
    <t>暖房期</t>
    <rPh sb="0" eb="3">
      <t>ダンボウキ</t>
    </rPh>
    <phoneticPr fontId="14"/>
  </si>
  <si>
    <t>非空調期</t>
    <rPh sb="0" eb="3">
      <t>ヒクウチョウ</t>
    </rPh>
    <rPh sb="3" eb="4">
      <t>キ</t>
    </rPh>
    <phoneticPr fontId="14"/>
  </si>
  <si>
    <t>■電力消費量総括表</t>
    <rPh sb="1" eb="3">
      <t>デンリョク</t>
    </rPh>
    <rPh sb="3" eb="5">
      <t>ショウヒ</t>
    </rPh>
    <rPh sb="5" eb="6">
      <t>リョウ</t>
    </rPh>
    <rPh sb="6" eb="8">
      <t>ソウカツ</t>
    </rPh>
    <rPh sb="8" eb="9">
      <t>ヒョウ</t>
    </rPh>
    <phoneticPr fontId="14"/>
  </si>
  <si>
    <t>6月</t>
    <rPh sb="1" eb="2">
      <t>ガツ</t>
    </rPh>
    <phoneticPr fontId="14"/>
  </si>
  <si>
    <t>7月</t>
    <rPh sb="1" eb="2">
      <t>ガツ</t>
    </rPh>
    <phoneticPr fontId="14"/>
  </si>
  <si>
    <t>8月</t>
  </si>
  <si>
    <t>9月</t>
  </si>
  <si>
    <t>12月</t>
    <rPh sb="2" eb="3">
      <t>ガツ</t>
    </rPh>
    <phoneticPr fontId="14"/>
  </si>
  <si>
    <t>1月</t>
    <rPh sb="1" eb="2">
      <t>ガツ</t>
    </rPh>
    <phoneticPr fontId="14"/>
  </si>
  <si>
    <t>2月</t>
    <rPh sb="1" eb="2">
      <t>ガツ</t>
    </rPh>
    <phoneticPr fontId="14"/>
  </si>
  <si>
    <t>3月</t>
    <rPh sb="1" eb="2">
      <t>ガツ</t>
    </rPh>
    <phoneticPr fontId="14"/>
  </si>
  <si>
    <t>4月</t>
    <rPh sb="1" eb="2">
      <t>ガツ</t>
    </rPh>
    <phoneticPr fontId="14"/>
  </si>
  <si>
    <t>5月</t>
    <rPh sb="1" eb="2">
      <t>ガツ</t>
    </rPh>
    <phoneticPr fontId="14"/>
  </si>
  <si>
    <t>10月</t>
    <rPh sb="2" eb="3">
      <t>ガツ</t>
    </rPh>
    <phoneticPr fontId="14"/>
  </si>
  <si>
    <t>11月</t>
    <rPh sb="2" eb="3">
      <t>ガツ</t>
    </rPh>
    <phoneticPr fontId="14"/>
  </si>
  <si>
    <t>昼間電力消費量（kWh)</t>
    <rPh sb="0" eb="2">
      <t>チュウカン</t>
    </rPh>
    <rPh sb="2" eb="4">
      <t>デンリョク</t>
    </rPh>
    <rPh sb="4" eb="6">
      <t>ショウヒ</t>
    </rPh>
    <rPh sb="6" eb="7">
      <t>リョウ</t>
    </rPh>
    <phoneticPr fontId="14"/>
  </si>
  <si>
    <t>ピーク時負荷</t>
    <rPh sb="3" eb="4">
      <t>ジ</t>
    </rPh>
    <rPh sb="4" eb="6">
      <t>フカ</t>
    </rPh>
    <phoneticPr fontId="14"/>
  </si>
  <si>
    <t>（MW）</t>
    <phoneticPr fontId="14"/>
  </si>
  <si>
    <t>※橙色のセルには、冷房時、暖房時の</t>
    <rPh sb="1" eb="3">
      <t>ダイダイイロ</t>
    </rPh>
    <rPh sb="9" eb="11">
      <t>レイボウ</t>
    </rPh>
    <rPh sb="11" eb="12">
      <t>ジ</t>
    </rPh>
    <rPh sb="13" eb="15">
      <t>ダンボウ</t>
    </rPh>
    <rPh sb="15" eb="16">
      <t>ジ</t>
    </rPh>
    <phoneticPr fontId="14"/>
  </si>
  <si>
    <t>夏季</t>
    <rPh sb="0" eb="2">
      <t>カキ</t>
    </rPh>
    <phoneticPr fontId="14"/>
  </si>
  <si>
    <t>最大熱負荷を記入すること</t>
    <rPh sb="0" eb="2">
      <t>サイダイ</t>
    </rPh>
    <rPh sb="2" eb="3">
      <t>ネツ</t>
    </rPh>
    <rPh sb="3" eb="5">
      <t>フカ</t>
    </rPh>
    <rPh sb="6" eb="8">
      <t>キニュウ</t>
    </rPh>
    <phoneticPr fontId="14"/>
  </si>
  <si>
    <t>その他季</t>
    <rPh sb="2" eb="3">
      <t>ホカ</t>
    </rPh>
    <rPh sb="3" eb="4">
      <t>キ</t>
    </rPh>
    <phoneticPr fontId="14"/>
  </si>
  <si>
    <t>空調運転
時間
(h)</t>
    <rPh sb="0" eb="2">
      <t>クウチョウ</t>
    </rPh>
    <rPh sb="2" eb="4">
      <t>ウンテン</t>
    </rPh>
    <rPh sb="5" eb="7">
      <t>ジカン</t>
    </rPh>
    <phoneticPr fontId="14"/>
  </si>
  <si>
    <t>月別負荷率(％)</t>
    <rPh sb="0" eb="2">
      <t>ツキベツ</t>
    </rPh>
    <rPh sb="2" eb="4">
      <t>フカ</t>
    </rPh>
    <rPh sb="4" eb="5">
      <t>リツ</t>
    </rPh>
    <phoneticPr fontId="14"/>
  </si>
  <si>
    <t>夜間電力消費量（kWh)</t>
    <rPh sb="0" eb="2">
      <t>ヤカン</t>
    </rPh>
    <rPh sb="2" eb="4">
      <t>デンリョク</t>
    </rPh>
    <rPh sb="4" eb="6">
      <t>ショウヒ</t>
    </rPh>
    <rPh sb="6" eb="7">
      <t>リョウ</t>
    </rPh>
    <phoneticPr fontId="14"/>
  </si>
  <si>
    <t>全負荷相当
運転時間
(h)</t>
    <rPh sb="0" eb="1">
      <t>ゼン</t>
    </rPh>
    <rPh sb="1" eb="3">
      <t>フカ</t>
    </rPh>
    <rPh sb="3" eb="5">
      <t>ソウトウ</t>
    </rPh>
    <rPh sb="6" eb="8">
      <t>ウンテン</t>
    </rPh>
    <rPh sb="8" eb="10">
      <t>ジカン</t>
    </rPh>
    <phoneticPr fontId="14"/>
  </si>
  <si>
    <t>月別負荷
(MWh)</t>
    <rPh sb="0" eb="2">
      <t>ツキベツ</t>
    </rPh>
    <rPh sb="2" eb="4">
      <t>フカ</t>
    </rPh>
    <phoneticPr fontId="14"/>
  </si>
  <si>
    <t>計（kWh)</t>
    <rPh sb="0" eb="1">
      <t>ケイ</t>
    </rPh>
    <phoneticPr fontId="14"/>
  </si>
  <si>
    <t>待機
時間
(h)</t>
    <rPh sb="0" eb="2">
      <t>タイキ</t>
    </rPh>
    <rPh sb="3" eb="5">
      <t>ジカン</t>
    </rPh>
    <phoneticPr fontId="14"/>
  </si>
  <si>
    <t>電力消費原単位（室外機）</t>
    <rPh sb="0" eb="2">
      <t>デンリョク</t>
    </rPh>
    <rPh sb="2" eb="4">
      <t>ショウヒ</t>
    </rPh>
    <rPh sb="4" eb="7">
      <t>ゲンタンイ</t>
    </rPh>
    <rPh sb="8" eb="11">
      <t>シツガイキ</t>
    </rPh>
    <phoneticPr fontId="14"/>
  </si>
  <si>
    <t>(kW/kW)</t>
    <phoneticPr fontId="14"/>
  </si>
  <si>
    <t>室外機
消費電力
(kWh)</t>
    <rPh sb="0" eb="3">
      <t>シツガイキ</t>
    </rPh>
    <rPh sb="4" eb="6">
      <t>ショウヒ</t>
    </rPh>
    <rPh sb="6" eb="8">
      <t>デンリョク</t>
    </rPh>
    <phoneticPr fontId="14"/>
  </si>
  <si>
    <t>室内機
消費電力
(kWh)</t>
    <rPh sb="0" eb="3">
      <t>シツナイキ</t>
    </rPh>
    <rPh sb="4" eb="6">
      <t>ショウヒ</t>
    </rPh>
    <rPh sb="6" eb="8">
      <t>デンリョク</t>
    </rPh>
    <phoneticPr fontId="14"/>
  </si>
  <si>
    <r>
      <t>蓄熱時
消費電力量
（ｋWh)</t>
    </r>
    <r>
      <rPr>
        <vertAlign val="superscript"/>
        <sz val="10"/>
        <rFont val="ＭＳ Ｐゴシック"/>
        <family val="3"/>
        <charset val="128"/>
      </rPr>
      <t>注3</t>
    </r>
    <rPh sb="0" eb="2">
      <t>チクネツ</t>
    </rPh>
    <rPh sb="2" eb="3">
      <t>ジ</t>
    </rPh>
    <rPh sb="4" eb="6">
      <t>ショウヒ</t>
    </rPh>
    <rPh sb="6" eb="8">
      <t>デンリョク</t>
    </rPh>
    <rPh sb="8" eb="9">
      <t>リョウ</t>
    </rPh>
    <rPh sb="15" eb="16">
      <t>チュウ</t>
    </rPh>
    <phoneticPr fontId="14"/>
  </si>
  <si>
    <t>注3:蓄熱を採用する系統のうち、蓄熱時間帯に消費する電力を記入のこと。</t>
    <rPh sb="0" eb="1">
      <t>チュウ</t>
    </rPh>
    <rPh sb="3" eb="5">
      <t>チクネツ</t>
    </rPh>
    <rPh sb="6" eb="8">
      <t>サイヨウ</t>
    </rPh>
    <rPh sb="10" eb="12">
      <t>ケイトウ</t>
    </rPh>
    <rPh sb="16" eb="18">
      <t>チクネツ</t>
    </rPh>
    <rPh sb="18" eb="21">
      <t>ジカンタイ</t>
    </rPh>
    <rPh sb="22" eb="24">
      <t>ショウヒ</t>
    </rPh>
    <rPh sb="26" eb="28">
      <t>デンリョク</t>
    </rPh>
    <rPh sb="29" eb="31">
      <t>キニュウ</t>
    </rPh>
    <phoneticPr fontId="14"/>
  </si>
  <si>
    <t>ガス消費原単位</t>
    <rPh sb="2" eb="4">
      <t>ショウヒ</t>
    </rPh>
    <rPh sb="4" eb="7">
      <t>ゲンタンイ</t>
    </rPh>
    <phoneticPr fontId="14"/>
  </si>
  <si>
    <r>
      <t>(m</t>
    </r>
    <r>
      <rPr>
        <vertAlign val="superscript"/>
        <sz val="10"/>
        <rFont val="ＭＳ Ｐゴシック"/>
        <family val="3"/>
        <charset val="128"/>
      </rPr>
      <t>3</t>
    </r>
    <r>
      <rPr>
        <sz val="10"/>
        <rFont val="ＭＳ Ｐゴシック"/>
        <family val="3"/>
        <charset val="128"/>
      </rPr>
      <t>/kW)</t>
    </r>
    <phoneticPr fontId="14"/>
  </si>
  <si>
    <r>
      <t>■ガス消費量総括表(m</t>
    </r>
    <r>
      <rPr>
        <vertAlign val="superscript"/>
        <sz val="10"/>
        <rFont val="ＭＳ Ｐゴシック"/>
        <family val="3"/>
        <charset val="128"/>
      </rPr>
      <t>3</t>
    </r>
    <r>
      <rPr>
        <sz val="10"/>
        <rFont val="ＭＳ Ｐゴシック"/>
        <family val="3"/>
        <charset val="128"/>
      </rPr>
      <t>)</t>
    </r>
    <rPh sb="3" eb="5">
      <t>ショウヒ</t>
    </rPh>
    <rPh sb="5" eb="6">
      <t>リョウ</t>
    </rPh>
    <rPh sb="6" eb="8">
      <t>ソウカツ</t>
    </rPh>
    <rPh sb="8" eb="9">
      <t>ヒョウ</t>
    </rPh>
    <phoneticPr fontId="14"/>
  </si>
  <si>
    <r>
      <t>ガス使用量(m</t>
    </r>
    <r>
      <rPr>
        <vertAlign val="superscript"/>
        <sz val="10"/>
        <rFont val="ＭＳ Ｐゴシック"/>
        <family val="3"/>
        <charset val="128"/>
      </rPr>
      <t>3</t>
    </r>
    <r>
      <rPr>
        <sz val="10"/>
        <rFont val="ＭＳ Ｐゴシック"/>
        <family val="3"/>
        <charset val="128"/>
      </rPr>
      <t>)</t>
    </r>
    <rPh sb="2" eb="5">
      <t>シヨウリョウ</t>
    </rPh>
    <phoneticPr fontId="14"/>
  </si>
  <si>
    <t>夏期</t>
    <rPh sb="0" eb="2">
      <t>カキ</t>
    </rPh>
    <phoneticPr fontId="14"/>
  </si>
  <si>
    <t>※ガス量の換算は，ガス平均温度を15℃として算定すること。</t>
    <rPh sb="3" eb="4">
      <t>リョウ</t>
    </rPh>
    <rPh sb="5" eb="7">
      <t>カンザン</t>
    </rPh>
    <rPh sb="11" eb="13">
      <t>ヘイキン</t>
    </rPh>
    <rPh sb="13" eb="15">
      <t>オンド</t>
    </rPh>
    <rPh sb="22" eb="24">
      <t>サンテイ</t>
    </rPh>
    <phoneticPr fontId="14"/>
  </si>
  <si>
    <t>冬期</t>
    <rPh sb="0" eb="2">
      <t>トウキ</t>
    </rPh>
    <phoneticPr fontId="14"/>
  </si>
  <si>
    <t>■エネルギー費用算定に係る料金体系</t>
    <rPh sb="6" eb="8">
      <t>ヒヨウ</t>
    </rPh>
    <rPh sb="8" eb="10">
      <t>サンテイ</t>
    </rPh>
    <rPh sb="11" eb="12">
      <t>カカ</t>
    </rPh>
    <rPh sb="13" eb="15">
      <t>リョウキン</t>
    </rPh>
    <rPh sb="15" eb="17">
      <t>タイケイ</t>
    </rPh>
    <phoneticPr fontId="14"/>
  </si>
  <si>
    <t>電力料金の種別</t>
    <rPh sb="0" eb="2">
      <t>デンリョク</t>
    </rPh>
    <rPh sb="2" eb="4">
      <t>リョウキン</t>
    </rPh>
    <rPh sb="5" eb="7">
      <t>シュベツ</t>
    </rPh>
    <phoneticPr fontId="14"/>
  </si>
  <si>
    <t>本市実績による</t>
    <rPh sb="0" eb="2">
      <t>ホンシ</t>
    </rPh>
    <rPh sb="2" eb="4">
      <t>ジッセキ</t>
    </rPh>
    <phoneticPr fontId="8"/>
  </si>
  <si>
    <t>ガス料金の種別</t>
    <rPh sb="2" eb="4">
      <t>リョウキン</t>
    </rPh>
    <rPh sb="5" eb="7">
      <t>シュベツ</t>
    </rPh>
    <phoneticPr fontId="14"/>
  </si>
  <si>
    <t>■エネルギー費用の算定</t>
    <rPh sb="6" eb="8">
      <t>ヒヨウ</t>
    </rPh>
    <rPh sb="9" eb="11">
      <t>サンテイ</t>
    </rPh>
    <phoneticPr fontId="14"/>
  </si>
  <si>
    <t>※基本料金（本事業による増加分）については、12ヶ月分を計上してください。</t>
    <rPh sb="1" eb="3">
      <t>キホン</t>
    </rPh>
    <rPh sb="3" eb="5">
      <t>リョウキン</t>
    </rPh>
    <rPh sb="6" eb="9">
      <t>ホンジギョウ</t>
    </rPh>
    <rPh sb="12" eb="15">
      <t>ゾウカブン</t>
    </rPh>
    <rPh sb="25" eb="26">
      <t>ゲツ</t>
    </rPh>
    <rPh sb="26" eb="27">
      <t>ブン</t>
    </rPh>
    <rPh sb="28" eb="30">
      <t>ケイジョウ</t>
    </rPh>
    <phoneticPr fontId="14"/>
  </si>
  <si>
    <t>費目</t>
    <rPh sb="0" eb="2">
      <t>ヒモク</t>
    </rPh>
    <phoneticPr fontId="14"/>
  </si>
  <si>
    <t>区分</t>
    <rPh sb="0" eb="2">
      <t>クブン</t>
    </rPh>
    <phoneticPr fontId="14"/>
  </si>
  <si>
    <t>算出根拠</t>
    <rPh sb="0" eb="2">
      <t>サンシュツ</t>
    </rPh>
    <rPh sb="2" eb="4">
      <t>コンキョ</t>
    </rPh>
    <phoneticPr fontId="14"/>
  </si>
  <si>
    <t>金額（円）</t>
    <rPh sb="0" eb="2">
      <t>キンガク</t>
    </rPh>
    <rPh sb="3" eb="4">
      <t>エン</t>
    </rPh>
    <phoneticPr fontId="14"/>
  </si>
  <si>
    <t>電力料金</t>
    <rPh sb="0" eb="2">
      <t>デンリョク</t>
    </rPh>
    <rPh sb="2" eb="4">
      <t>リョウキン</t>
    </rPh>
    <phoneticPr fontId="14"/>
  </si>
  <si>
    <t>基本料金（本事業による増加分）</t>
    <rPh sb="0" eb="2">
      <t>キホン</t>
    </rPh>
    <rPh sb="2" eb="4">
      <t>リョウキン</t>
    </rPh>
    <rPh sb="5" eb="8">
      <t>ホンジギョウ</t>
    </rPh>
    <rPh sb="11" eb="14">
      <t>ゾウカブン</t>
    </rPh>
    <phoneticPr fontId="14"/>
  </si>
  <si>
    <t>円/kW月 ×</t>
    <rPh sb="0" eb="1">
      <t>エン</t>
    </rPh>
    <rPh sb="4" eb="5">
      <t>ツキ</t>
    </rPh>
    <phoneticPr fontId="14"/>
  </si>
  <si>
    <t>kW ×　｛　( 185 －</t>
    <phoneticPr fontId="14"/>
  </si>
  <si>
    <t>）　／ 100 ｝ × 12 ヶ月</t>
    <phoneticPr fontId="14"/>
  </si>
  <si>
    <t>＝</t>
    <phoneticPr fontId="8"/>
  </si>
  <si>
    <t>※行が不足する場合は、適宜、行を挿入して記入し、昼間電力、夜間電力などの詳細がわかるように記述のこと。</t>
    <rPh sb="1" eb="2">
      <t>ギョウ</t>
    </rPh>
    <rPh sb="3" eb="5">
      <t>フソク</t>
    </rPh>
    <rPh sb="7" eb="9">
      <t>バアイ</t>
    </rPh>
    <rPh sb="11" eb="13">
      <t>テキギ</t>
    </rPh>
    <rPh sb="14" eb="15">
      <t>ギョウ</t>
    </rPh>
    <rPh sb="16" eb="18">
      <t>ソウニュウ</t>
    </rPh>
    <rPh sb="20" eb="22">
      <t>キニュウ</t>
    </rPh>
    <rPh sb="24" eb="26">
      <t>ヒルマ</t>
    </rPh>
    <rPh sb="26" eb="28">
      <t>デンリョク</t>
    </rPh>
    <rPh sb="29" eb="31">
      <t>ヤカン</t>
    </rPh>
    <rPh sb="31" eb="33">
      <t>デンリョク</t>
    </rPh>
    <rPh sb="36" eb="38">
      <t>ショウサイ</t>
    </rPh>
    <rPh sb="45" eb="47">
      <t>キジュツ</t>
    </rPh>
    <phoneticPr fontId="14"/>
  </si>
  <si>
    <t>従量料金</t>
    <rPh sb="0" eb="2">
      <t>ジュウリョウ</t>
    </rPh>
    <rPh sb="2" eb="4">
      <t>リョウキン</t>
    </rPh>
    <phoneticPr fontId="14"/>
  </si>
  <si>
    <t>（</t>
    <phoneticPr fontId="8"/>
  </si>
  <si>
    <t>＋</t>
    <phoneticPr fontId="8"/>
  </si>
  <si>
    <t>+</t>
    <phoneticPr fontId="14"/>
  </si>
  <si>
    <t>）円/kWh ×</t>
    <rPh sb="1" eb="2">
      <t>エン</t>
    </rPh>
    <phoneticPr fontId="14"/>
  </si>
  <si>
    <t>kWh</t>
    <phoneticPr fontId="14"/>
  </si>
  <si>
    <t>＝</t>
  </si>
  <si>
    <t>その他季</t>
    <rPh sb="2" eb="3">
      <t>タ</t>
    </rPh>
    <rPh sb="3" eb="4">
      <t>キ</t>
    </rPh>
    <phoneticPr fontId="14"/>
  </si>
  <si>
    <t>電力量料金</t>
    <rPh sb="0" eb="2">
      <t>デンリョク</t>
    </rPh>
    <rPh sb="2" eb="3">
      <t>リョウ</t>
    </rPh>
    <rPh sb="3" eb="5">
      <t>リョウキン</t>
    </rPh>
    <phoneticPr fontId="8"/>
  </si>
  <si>
    <t>燃料費調整単価</t>
    <rPh sb="0" eb="2">
      <t>ネンリョウ</t>
    </rPh>
    <rPh sb="3" eb="5">
      <t>チョウセイ</t>
    </rPh>
    <rPh sb="5" eb="7">
      <t>タンカ</t>
    </rPh>
    <phoneticPr fontId="14"/>
  </si>
  <si>
    <t>再エネ発電促進賦課金</t>
    <rPh sb="0" eb="1">
      <t>サイ</t>
    </rPh>
    <rPh sb="3" eb="5">
      <t>ハツデン</t>
    </rPh>
    <rPh sb="5" eb="7">
      <t>ソクシン</t>
    </rPh>
    <rPh sb="7" eb="10">
      <t>フカキン</t>
    </rPh>
    <phoneticPr fontId="14"/>
  </si>
  <si>
    <t>小計</t>
    <rPh sb="0" eb="2">
      <t>ショウケイ</t>
    </rPh>
    <phoneticPr fontId="14"/>
  </si>
  <si>
    <t>ガス料金</t>
    <rPh sb="2" eb="4">
      <t>リョウキン</t>
    </rPh>
    <phoneticPr fontId="14"/>
  </si>
  <si>
    <t>定額基本料金（本事業による増加分）</t>
    <rPh sb="0" eb="2">
      <t>テイガク</t>
    </rPh>
    <rPh sb="2" eb="4">
      <t>キホン</t>
    </rPh>
    <rPh sb="4" eb="6">
      <t>リョウキン</t>
    </rPh>
    <rPh sb="7" eb="10">
      <t>ホンジギョウ</t>
    </rPh>
    <rPh sb="13" eb="16">
      <t>ゾウカブン</t>
    </rPh>
    <phoneticPr fontId="14"/>
  </si>
  <si>
    <t>円/月 ×</t>
    <rPh sb="0" eb="1">
      <t>エン</t>
    </rPh>
    <rPh sb="2" eb="3">
      <t>ツキ</t>
    </rPh>
    <phoneticPr fontId="14"/>
  </si>
  <si>
    <t>ヶ月　＋</t>
    <rPh sb="1" eb="2">
      <t>ゲツ</t>
    </rPh>
    <phoneticPr fontId="14"/>
  </si>
  <si>
    <t>ヶ月</t>
    <rPh sb="1" eb="2">
      <t>ゲツ</t>
    </rPh>
    <phoneticPr fontId="14"/>
  </si>
  <si>
    <r>
      <t>円/m</t>
    </r>
    <r>
      <rPr>
        <vertAlign val="superscript"/>
        <sz val="10"/>
        <rFont val="ＭＳ Ｐゴシック"/>
        <family val="3"/>
        <charset val="128"/>
      </rPr>
      <t>3</t>
    </r>
    <r>
      <rPr>
        <sz val="10"/>
        <rFont val="ＭＳ Ｐゴシック"/>
        <family val="3"/>
        <charset val="128"/>
      </rPr>
      <t>　×</t>
    </r>
    <rPh sb="0" eb="1">
      <t>エン</t>
    </rPh>
    <phoneticPr fontId="14"/>
  </si>
  <si>
    <r>
      <t>m</t>
    </r>
    <r>
      <rPr>
        <vertAlign val="superscript"/>
        <sz val="10"/>
        <rFont val="ＭＳ Ｐゴシック"/>
        <family val="3"/>
        <charset val="128"/>
      </rPr>
      <t>3</t>
    </r>
    <r>
      <rPr>
        <sz val="10"/>
        <rFont val="ＭＳ Ｐゴシック"/>
        <family val="3"/>
        <charset val="128"/>
      </rPr>
      <t>　＋</t>
    </r>
    <phoneticPr fontId="14"/>
  </si>
  <si>
    <r>
      <t>m</t>
    </r>
    <r>
      <rPr>
        <vertAlign val="superscript"/>
        <sz val="10"/>
        <rFont val="ＭＳ Ｐゴシック"/>
        <family val="3"/>
        <charset val="128"/>
      </rPr>
      <t>3</t>
    </r>
    <phoneticPr fontId="14"/>
  </si>
  <si>
    <t>★金額は税込で記入してください。</t>
    <rPh sb="1" eb="3">
      <t>キンガク</t>
    </rPh>
    <rPh sb="4" eb="6">
      <t>ゼイコミ</t>
    </rPh>
    <rPh sb="7" eb="9">
      <t>キニュウ</t>
    </rPh>
    <phoneticPr fontId="14"/>
  </si>
  <si>
    <t>★電力料金は、上表に記載の単価を用いるものとします。</t>
    <rPh sb="1" eb="3">
      <t>デンリョク</t>
    </rPh>
    <rPh sb="3" eb="5">
      <t>リョウキン</t>
    </rPh>
    <rPh sb="7" eb="9">
      <t>ジョウヒョウ</t>
    </rPh>
    <rPh sb="10" eb="12">
      <t>キサイ</t>
    </rPh>
    <rPh sb="13" eb="15">
      <t>タンカ</t>
    </rPh>
    <rPh sb="16" eb="17">
      <t>モチ</t>
    </rPh>
    <phoneticPr fontId="14"/>
  </si>
  <si>
    <t>★ガス料金は令和４年８月１日における大阪ガス株式会社の小型空調契約の料金を入力してください。</t>
    <rPh sb="3" eb="5">
      <t>リョウキン</t>
    </rPh>
    <rPh sb="6" eb="8">
      <t>レイワ</t>
    </rPh>
    <rPh sb="9" eb="10">
      <t>ネン</t>
    </rPh>
    <rPh sb="11" eb="12">
      <t>ガツ</t>
    </rPh>
    <rPh sb="13" eb="14">
      <t>ニチ</t>
    </rPh>
    <rPh sb="18" eb="20">
      <t>オオサカ</t>
    </rPh>
    <rPh sb="22" eb="26">
      <t>カブシキカイシャ</t>
    </rPh>
    <rPh sb="27" eb="29">
      <t>コガタ</t>
    </rPh>
    <rPh sb="29" eb="31">
      <t>クウチョウ</t>
    </rPh>
    <rPh sb="31" eb="33">
      <t>ケイヤク</t>
    </rPh>
    <rPh sb="34" eb="36">
      <t>リョウキン</t>
    </rPh>
    <rPh sb="37" eb="39">
      <t>ニュウリョク</t>
    </rPh>
    <phoneticPr fontId="14"/>
  </si>
  <si>
    <r>
      <t>★液化石油ガスの単価は、一般財団法人日本エネルギー経済研究所 石油情報センターのウェブサイトで公表される「一般小売価格 LP（プロパン）ガス 確報（偶数月調査）」(令和４年７月31日11時公表)の北河内の平均値（50ｍ</t>
    </r>
    <r>
      <rPr>
        <vertAlign val="superscript"/>
        <sz val="10"/>
        <color rgb="FFFF0000"/>
        <rFont val="ＭＳ Ｐゴシック"/>
        <family val="3"/>
        <charset val="128"/>
      </rPr>
      <t>３</t>
    </r>
    <r>
      <rPr>
        <sz val="10"/>
        <color indexed="10"/>
        <rFont val="ＭＳ Ｐゴシック"/>
        <family val="3"/>
        <charset val="128"/>
      </rPr>
      <t>）を使用してください。</t>
    </r>
    <rPh sb="1" eb="3">
      <t>エキカ</t>
    </rPh>
    <rPh sb="3" eb="5">
      <t>セキユ</t>
    </rPh>
    <rPh sb="8" eb="10">
      <t>タンカ</t>
    </rPh>
    <rPh sb="47" eb="49">
      <t>コウヒョウ</t>
    </rPh>
    <rPh sb="82" eb="84">
      <t>レイワ</t>
    </rPh>
    <rPh sb="85" eb="86">
      <t>ネン</t>
    </rPh>
    <rPh sb="87" eb="88">
      <t>ガツ</t>
    </rPh>
    <rPh sb="90" eb="91">
      <t>ニチ</t>
    </rPh>
    <rPh sb="93" eb="94">
      <t>ジ</t>
    </rPh>
    <rPh sb="94" eb="96">
      <t>コウヒョウ</t>
    </rPh>
    <rPh sb="98" eb="99">
      <t>キタ</t>
    </rPh>
    <rPh sb="99" eb="101">
      <t>カワチ</t>
    </rPh>
    <rPh sb="102" eb="105">
      <t>ヘイキンチ</t>
    </rPh>
    <rPh sb="112" eb="114">
      <t>シヨウ</t>
    </rPh>
    <phoneticPr fontId="14"/>
  </si>
  <si>
    <t>★本様式で算出されたエネルギー消費量及びエネルギー費用は、様式９-３ー１及び様式９－３－２と整合すべきものであることに留意してください。</t>
    <rPh sb="1" eb="2">
      <t>ホン</t>
    </rPh>
    <rPh sb="2" eb="4">
      <t>ヨウシキ</t>
    </rPh>
    <rPh sb="5" eb="7">
      <t>サンシュツ</t>
    </rPh>
    <rPh sb="15" eb="18">
      <t>ショウヒリョウ</t>
    </rPh>
    <rPh sb="18" eb="19">
      <t>オヨ</t>
    </rPh>
    <rPh sb="25" eb="27">
      <t>ヒヨウ</t>
    </rPh>
    <rPh sb="29" eb="31">
      <t>ヨウシキ</t>
    </rPh>
    <rPh sb="36" eb="37">
      <t>オヨ</t>
    </rPh>
    <rPh sb="38" eb="40">
      <t>ヨウシキ</t>
    </rPh>
    <rPh sb="46" eb="48">
      <t>セイゴウ</t>
    </rPh>
    <rPh sb="59" eb="61">
      <t>リュウイ</t>
    </rPh>
    <phoneticPr fontId="14"/>
  </si>
  <si>
    <t>【中学校・高等学校用】</t>
    <rPh sb="1" eb="4">
      <t>チュウガッコウ</t>
    </rPh>
    <rPh sb="5" eb="9">
      <t>コウトウガッコウ</t>
    </rPh>
    <rPh sb="9" eb="10">
      <t>ヨウ</t>
    </rPh>
    <rPh sb="10" eb="11">
      <t>コウヨウ</t>
    </rPh>
    <phoneticPr fontId="8"/>
  </si>
  <si>
    <t>（様式9-4-2）</t>
    <rPh sb="1" eb="3">
      <t>ヨウシキ</t>
    </rPh>
    <phoneticPr fontId="14"/>
  </si>
  <si>
    <t>★既設が低圧引込である No.223-02 布施中学校（第２屋内運動場）において、提案を低圧引込する場合の電力料金は、令和４年８月１日における関西電力株式会社の従量電灯Bの料金（基本料金、電力量料金、燃料費調整単価、再生可能エネルギー発電促進賦課金）を用いて算出してください。</t>
    <rPh sb="1" eb="3">
      <t>キセツ</t>
    </rPh>
    <rPh sb="4" eb="8">
      <t>テイアツヒキコミ</t>
    </rPh>
    <rPh sb="22" eb="24">
      <t>フセ</t>
    </rPh>
    <rPh sb="24" eb="27">
      <t>チュウガッコウ</t>
    </rPh>
    <rPh sb="28" eb="29">
      <t>ダイ</t>
    </rPh>
    <rPh sb="30" eb="35">
      <t>オクナイウンドウジョウ</t>
    </rPh>
    <rPh sb="41" eb="43">
      <t>テイアン</t>
    </rPh>
    <rPh sb="44" eb="48">
      <t>テイアツヒキコミ</t>
    </rPh>
    <rPh sb="50" eb="52">
      <t>バアイ</t>
    </rPh>
    <rPh sb="53" eb="55">
      <t>デンリョク</t>
    </rPh>
    <rPh sb="55" eb="57">
      <t>リョウキン</t>
    </rPh>
    <rPh sb="59" eb="61">
      <t>レイワ</t>
    </rPh>
    <rPh sb="62" eb="63">
      <t>ネン</t>
    </rPh>
    <rPh sb="64" eb="65">
      <t>ガツ</t>
    </rPh>
    <rPh sb="66" eb="67">
      <t>ニチ</t>
    </rPh>
    <rPh sb="71" eb="75">
      <t>カンサイデンリョク</t>
    </rPh>
    <rPh sb="75" eb="79">
      <t>カブシキカイシャ</t>
    </rPh>
    <rPh sb="80" eb="84">
      <t>ジュウリョウデントウ</t>
    </rPh>
    <rPh sb="86" eb="88">
      <t>リョウキン</t>
    </rPh>
    <rPh sb="89" eb="93">
      <t>キホンリョウキン</t>
    </rPh>
    <rPh sb="108" eb="112">
      <t>サイセイカノウ</t>
    </rPh>
    <rPh sb="117" eb="124">
      <t>ハツデンソクシンフカキン</t>
    </rPh>
    <rPh sb="126" eb="127">
      <t>モチ</t>
    </rPh>
    <rPh sb="129" eb="131">
      <t>サンシュツ</t>
    </rPh>
    <phoneticPr fontId="14"/>
  </si>
  <si>
    <t>★本様式で算出されたエネルギー消費量及びエネルギー費用は、様式９－３－２と整合すべきものであることに留意してください。</t>
    <rPh sb="1" eb="2">
      <t>ホン</t>
    </rPh>
    <rPh sb="2" eb="4">
      <t>ヨウシキ</t>
    </rPh>
    <rPh sb="5" eb="7">
      <t>サンシュツ</t>
    </rPh>
    <rPh sb="15" eb="18">
      <t>ショウヒリョウ</t>
    </rPh>
    <rPh sb="18" eb="19">
      <t>オヨ</t>
    </rPh>
    <rPh sb="25" eb="27">
      <t>ヒヨウ</t>
    </rPh>
    <rPh sb="29" eb="31">
      <t>ヨウシキ</t>
    </rPh>
    <rPh sb="37" eb="39">
      <t>セイゴウ</t>
    </rPh>
    <rPh sb="50" eb="52">
      <t>リュウイ</t>
    </rPh>
    <phoneticPr fontId="14"/>
  </si>
  <si>
    <t>●対象施設別空調設備・換気設備機器リスト</t>
    <rPh sb="1" eb="3">
      <t>タイショウ</t>
    </rPh>
    <rPh sb="3" eb="5">
      <t>シセツ</t>
    </rPh>
    <rPh sb="5" eb="6">
      <t>ベツ</t>
    </rPh>
    <rPh sb="6" eb="8">
      <t>クウチョウ</t>
    </rPh>
    <rPh sb="8" eb="10">
      <t>セツビ</t>
    </rPh>
    <rPh sb="11" eb="13">
      <t>カンキ</t>
    </rPh>
    <rPh sb="13" eb="15">
      <t>セツビ</t>
    </rPh>
    <rPh sb="15" eb="17">
      <t>キキ</t>
    </rPh>
    <phoneticPr fontId="14"/>
  </si>
  <si>
    <t>(様式９－５）</t>
    <rPh sb="1" eb="3">
      <t>ヨウシキ</t>
    </rPh>
    <phoneticPr fontId="14"/>
  </si>
  <si>
    <t>エネルギー方式</t>
    <rPh sb="5" eb="7">
      <t>ホウシキ</t>
    </rPh>
    <phoneticPr fontId="54"/>
  </si>
  <si>
    <t>系統番号</t>
    <rPh sb="0" eb="2">
      <t>ケイトウ</t>
    </rPh>
    <rPh sb="2" eb="4">
      <t>バンゴウ</t>
    </rPh>
    <phoneticPr fontId="14"/>
  </si>
  <si>
    <t>機器仕様</t>
    <rPh sb="0" eb="2">
      <t>キキ</t>
    </rPh>
    <rPh sb="2" eb="4">
      <t>シヨウ</t>
    </rPh>
    <phoneticPr fontId="14"/>
  </si>
  <si>
    <t>系統記号</t>
    <rPh sb="0" eb="2">
      <t>ケイトウ</t>
    </rPh>
    <rPh sb="2" eb="4">
      <t>キゴウ</t>
    </rPh>
    <phoneticPr fontId="14"/>
  </si>
  <si>
    <t>冷房能力</t>
    <rPh sb="0" eb="2">
      <t>レイボウ</t>
    </rPh>
    <rPh sb="2" eb="4">
      <t>ノウリョク</t>
    </rPh>
    <phoneticPr fontId="14"/>
  </si>
  <si>
    <t>暖房能力</t>
    <rPh sb="0" eb="2">
      <t>ダンボウ</t>
    </rPh>
    <rPh sb="2" eb="4">
      <t>ノウリョク</t>
    </rPh>
    <phoneticPr fontId="14"/>
  </si>
  <si>
    <t>製造者名</t>
    <rPh sb="0" eb="2">
      <t>セイゾウ</t>
    </rPh>
    <rPh sb="2" eb="3">
      <t>シャ</t>
    </rPh>
    <rPh sb="3" eb="4">
      <t>メイ</t>
    </rPh>
    <phoneticPr fontId="14"/>
  </si>
  <si>
    <t>型番</t>
    <rPh sb="0" eb="2">
      <t>カタバン</t>
    </rPh>
    <phoneticPr fontId="14"/>
  </si>
  <si>
    <t>（kW）</t>
    <phoneticPr fontId="14"/>
  </si>
  <si>
    <t>■室内機</t>
    <rPh sb="1" eb="4">
      <t>シツナイキ</t>
    </rPh>
    <phoneticPr fontId="14"/>
  </si>
  <si>
    <t>０１</t>
    <phoneticPr fontId="14"/>
  </si>
  <si>
    <t>０２</t>
  </si>
  <si>
    <t>０３</t>
  </si>
  <si>
    <t>０４</t>
  </si>
  <si>
    <t>０５</t>
  </si>
  <si>
    <t>０６</t>
  </si>
  <si>
    <t>０７</t>
  </si>
  <si>
    <t>０８</t>
  </si>
  <si>
    <t>０９</t>
  </si>
  <si>
    <t>１０</t>
  </si>
  <si>
    <t>１１</t>
  </si>
  <si>
    <t>１２</t>
  </si>
  <si>
    <t>１３</t>
  </si>
  <si>
    <t>１４</t>
  </si>
  <si>
    <t>１５</t>
  </si>
  <si>
    <t>１６</t>
  </si>
  <si>
    <t>１７</t>
  </si>
  <si>
    <t>１８</t>
  </si>
  <si>
    <t>１９</t>
  </si>
  <si>
    <t>２０</t>
  </si>
  <si>
    <t>-</t>
    <phoneticPr fontId="14"/>
  </si>
  <si>
    <t>■室外機</t>
    <rPh sb="1" eb="4">
      <t>シツガイキ</t>
    </rPh>
    <phoneticPr fontId="14"/>
  </si>
  <si>
    <t>Ａ</t>
    <phoneticPr fontId="14"/>
  </si>
  <si>
    <t>Ｂ</t>
    <phoneticPr fontId="14"/>
  </si>
  <si>
    <t>Ｃ</t>
    <phoneticPr fontId="14"/>
  </si>
  <si>
    <t>Ｄ</t>
    <phoneticPr fontId="14"/>
  </si>
  <si>
    <t>Ｅ</t>
    <phoneticPr fontId="14"/>
  </si>
  <si>
    <t>■換気設備</t>
    <rPh sb="1" eb="3">
      <t>カンキ</t>
    </rPh>
    <rPh sb="3" eb="5">
      <t>セツビ</t>
    </rPh>
    <phoneticPr fontId="14"/>
  </si>
  <si>
    <r>
      <t>風量
（m</t>
    </r>
    <r>
      <rPr>
        <vertAlign val="superscript"/>
        <sz val="10"/>
        <rFont val="ＭＳ Ｐゴシック"/>
        <family val="3"/>
        <charset val="128"/>
      </rPr>
      <t>3</t>
    </r>
    <r>
      <rPr>
        <sz val="10"/>
        <rFont val="ＭＳ Ｐゴシック"/>
        <family val="3"/>
        <charset val="128"/>
      </rPr>
      <t>/h）</t>
    </r>
    <rPh sb="0" eb="2">
      <t>フウリョウ</t>
    </rPh>
    <phoneticPr fontId="14"/>
  </si>
  <si>
    <t>a</t>
    <phoneticPr fontId="14"/>
  </si>
  <si>
    <t>b</t>
    <phoneticPr fontId="14"/>
  </si>
  <si>
    <t>c</t>
    <phoneticPr fontId="14"/>
  </si>
  <si>
    <t>ｄ</t>
    <phoneticPr fontId="14"/>
  </si>
  <si>
    <t>e</t>
    <phoneticPr fontId="14"/>
  </si>
  <si>
    <t>換気設備計</t>
    <rPh sb="0" eb="2">
      <t>カンキ</t>
    </rPh>
    <rPh sb="2" eb="4">
      <t>セツビ</t>
    </rPh>
    <rPh sb="4" eb="5">
      <t>ケイ</t>
    </rPh>
    <phoneticPr fontId="14"/>
  </si>
  <si>
    <t>ー</t>
    <phoneticPr fontId="8"/>
  </si>
  <si>
    <t>（様式９－７）</t>
    <phoneticPr fontId="8"/>
  </si>
  <si>
    <t>施工単価提案書</t>
    <rPh sb="0" eb="2">
      <t>セコウ</t>
    </rPh>
    <rPh sb="2" eb="4">
      <t>タンカ</t>
    </rPh>
    <rPh sb="4" eb="7">
      <t>テイアンショ</t>
    </rPh>
    <phoneticPr fontId="56"/>
  </si>
  <si>
    <t>以下に示す工事の施工単価(直接工事費(税抜き))を記入してください。</t>
    <phoneticPr fontId="8"/>
  </si>
  <si>
    <t>１．剥落・落下防止対策</t>
    <phoneticPr fontId="8"/>
  </si>
  <si>
    <t>No</t>
    <phoneticPr fontId="56"/>
  </si>
  <si>
    <t>部位</t>
    <rPh sb="0" eb="2">
      <t>ブイ</t>
    </rPh>
    <phoneticPr fontId="14"/>
  </si>
  <si>
    <t>工法</t>
    <rPh sb="0" eb="2">
      <t>コウホウ</t>
    </rPh>
    <phoneticPr fontId="14"/>
  </si>
  <si>
    <t>区分
縦×横×深さ　mm</t>
    <rPh sb="0" eb="2">
      <t>クブン</t>
    </rPh>
    <rPh sb="3" eb="4">
      <t>タテ</t>
    </rPh>
    <rPh sb="5" eb="6">
      <t>ヨコ</t>
    </rPh>
    <rPh sb="7" eb="8">
      <t>フカ</t>
    </rPh>
    <phoneticPr fontId="14"/>
  </si>
  <si>
    <t>工事の施工単価
(直接工事費(税抜き))</t>
    <rPh sb="0" eb="2">
      <t>コウジ</t>
    </rPh>
    <rPh sb="3" eb="5">
      <t>セコウ</t>
    </rPh>
    <rPh sb="5" eb="7">
      <t>タンカ</t>
    </rPh>
    <rPh sb="9" eb="11">
      <t>チョクセツ</t>
    </rPh>
    <rPh sb="11" eb="14">
      <t>コウジヒ</t>
    </rPh>
    <rPh sb="15" eb="16">
      <t>ゼイ</t>
    </rPh>
    <rPh sb="16" eb="17">
      <t>ヌ</t>
    </rPh>
    <phoneticPr fontId="14"/>
  </si>
  <si>
    <t>Ａ－①－１</t>
    <phoneticPr fontId="14"/>
  </si>
  <si>
    <t>爆裂部補修</t>
    <phoneticPr fontId="14"/>
  </si>
  <si>
    <t>エポキシ系
樹脂モルタル充填</t>
    <phoneticPr fontId="14"/>
  </si>
  <si>
    <t>100×100×10未満</t>
    <rPh sb="10" eb="12">
      <t>ミマン</t>
    </rPh>
    <phoneticPr fontId="14"/>
  </si>
  <si>
    <t>円／ヶ所</t>
    <rPh sb="0" eb="1">
      <t>エン</t>
    </rPh>
    <rPh sb="3" eb="4">
      <t>ショ</t>
    </rPh>
    <phoneticPr fontId="8"/>
  </si>
  <si>
    <t>Ａ－①－２</t>
    <phoneticPr fontId="14"/>
  </si>
  <si>
    <t>200×200×10未満</t>
    <rPh sb="10" eb="12">
      <t>ミマン</t>
    </rPh>
    <phoneticPr fontId="14"/>
  </si>
  <si>
    <t>Ａ－①－３</t>
    <phoneticPr fontId="14"/>
  </si>
  <si>
    <t>300×300×10未満</t>
    <rPh sb="10" eb="12">
      <t>ミマン</t>
    </rPh>
    <phoneticPr fontId="14"/>
  </si>
  <si>
    <t>Ａ－①－４</t>
    <phoneticPr fontId="14"/>
  </si>
  <si>
    <t>400×400×10未満</t>
    <rPh sb="10" eb="12">
      <t>ミマン</t>
    </rPh>
    <phoneticPr fontId="14"/>
  </si>
  <si>
    <t>Ａ－①－５</t>
    <phoneticPr fontId="14"/>
  </si>
  <si>
    <t>400×600×10未満</t>
    <rPh sb="10" eb="12">
      <t>ミマン</t>
    </rPh>
    <phoneticPr fontId="14"/>
  </si>
  <si>
    <t>Ａ－②－１</t>
    <phoneticPr fontId="14"/>
  </si>
  <si>
    <t>100×100×10以上30未満</t>
    <rPh sb="10" eb="12">
      <t>イジョウ</t>
    </rPh>
    <rPh sb="14" eb="16">
      <t>ミマン</t>
    </rPh>
    <phoneticPr fontId="14"/>
  </si>
  <si>
    <t>Ａ－②－２</t>
    <phoneticPr fontId="14"/>
  </si>
  <si>
    <t>200×200×10以上30未満</t>
    <rPh sb="10" eb="12">
      <t>イジョウ</t>
    </rPh>
    <rPh sb="14" eb="16">
      <t>ミマン</t>
    </rPh>
    <phoneticPr fontId="14"/>
  </si>
  <si>
    <t>Ａ－②－３</t>
    <phoneticPr fontId="14"/>
  </si>
  <si>
    <t>300×300×10以上30未満</t>
    <rPh sb="10" eb="12">
      <t>イジョウ</t>
    </rPh>
    <rPh sb="14" eb="16">
      <t>ミマン</t>
    </rPh>
    <phoneticPr fontId="14"/>
  </si>
  <si>
    <t>Ａ－②－４</t>
    <phoneticPr fontId="14"/>
  </si>
  <si>
    <t>400×400×10以上30未満</t>
    <rPh sb="10" eb="12">
      <t>イジョウ</t>
    </rPh>
    <rPh sb="14" eb="16">
      <t>ミマン</t>
    </rPh>
    <phoneticPr fontId="14"/>
  </si>
  <si>
    <t>Ａ－②－５</t>
    <phoneticPr fontId="14"/>
  </si>
  <si>
    <t>400×600×10以上30未満</t>
    <rPh sb="10" eb="12">
      <t>イジョウ</t>
    </rPh>
    <rPh sb="14" eb="16">
      <t>ミマン</t>
    </rPh>
    <phoneticPr fontId="14"/>
  </si>
  <si>
    <t>Ａ－③－１</t>
    <phoneticPr fontId="14"/>
  </si>
  <si>
    <t>100×100×30以上</t>
    <rPh sb="10" eb="12">
      <t>イジョウ</t>
    </rPh>
    <phoneticPr fontId="14"/>
  </si>
  <si>
    <t>Ａ－③－２</t>
    <phoneticPr fontId="14"/>
  </si>
  <si>
    <t>200×200×30以上</t>
    <rPh sb="10" eb="12">
      <t>イジョウ</t>
    </rPh>
    <phoneticPr fontId="14"/>
  </si>
  <si>
    <t>Ａ－③－３</t>
    <phoneticPr fontId="14"/>
  </si>
  <si>
    <t>300×300×30以上</t>
    <rPh sb="10" eb="12">
      <t>イジョウ</t>
    </rPh>
    <phoneticPr fontId="14"/>
  </si>
  <si>
    <t>Ａ－③－４</t>
    <phoneticPr fontId="14"/>
  </si>
  <si>
    <t>400×400×30以上</t>
    <rPh sb="10" eb="12">
      <t>イジョウ</t>
    </rPh>
    <phoneticPr fontId="14"/>
  </si>
  <si>
    <t>Ａ－③－５</t>
    <phoneticPr fontId="14"/>
  </si>
  <si>
    <t>400×600×30以上</t>
    <rPh sb="10" eb="12">
      <t>イジョウ</t>
    </rPh>
    <phoneticPr fontId="14"/>
  </si>
  <si>
    <t>Ｂ－①－１</t>
    <phoneticPr fontId="14"/>
  </si>
  <si>
    <t>劣化部補修</t>
    <rPh sb="0" eb="5">
      <t>レッカブホシュウ</t>
    </rPh>
    <phoneticPr fontId="14"/>
  </si>
  <si>
    <t>カチオン系
樹脂モルタル充填</t>
    <phoneticPr fontId="14"/>
  </si>
  <si>
    <t>Ｂ－①－２</t>
    <phoneticPr fontId="14"/>
  </si>
  <si>
    <t>Ｂ－①－３</t>
    <phoneticPr fontId="14"/>
  </si>
  <si>
    <t>Ｂ－①－４</t>
    <phoneticPr fontId="14"/>
  </si>
  <si>
    <t>Ｂ－①－５</t>
    <phoneticPr fontId="14"/>
  </si>
  <si>
    <t>Ｂ－②－１</t>
    <phoneticPr fontId="14"/>
  </si>
  <si>
    <t>100×100×10以上</t>
    <rPh sb="10" eb="12">
      <t>イジョウ</t>
    </rPh>
    <phoneticPr fontId="14"/>
  </si>
  <si>
    <t>Ｂ－②－２</t>
    <phoneticPr fontId="14"/>
  </si>
  <si>
    <t>200×200×10以上</t>
    <rPh sb="10" eb="12">
      <t>イジョウ</t>
    </rPh>
    <phoneticPr fontId="14"/>
  </si>
  <si>
    <t>Ｂ－②－３</t>
    <phoneticPr fontId="14"/>
  </si>
  <si>
    <t>300×300×10以上</t>
    <rPh sb="10" eb="12">
      <t>イジョウ</t>
    </rPh>
    <phoneticPr fontId="14"/>
  </si>
  <si>
    <t>Ｂ－②－４</t>
    <phoneticPr fontId="14"/>
  </si>
  <si>
    <t>400×400×10以上</t>
    <rPh sb="10" eb="12">
      <t>イジョウ</t>
    </rPh>
    <phoneticPr fontId="14"/>
  </si>
  <si>
    <t>Ｂ－②－５</t>
    <phoneticPr fontId="14"/>
  </si>
  <si>
    <t>400×600×10以上</t>
    <rPh sb="10" eb="12">
      <t>イジョウ</t>
    </rPh>
    <phoneticPr fontId="14"/>
  </si>
  <si>
    <t>Ｃ－Ⅱ</t>
    <phoneticPr fontId="14"/>
  </si>
  <si>
    <t>クラック部補修</t>
    <phoneticPr fontId="14"/>
  </si>
  <si>
    <t>エポキシ系
樹脂注入</t>
    <phoneticPr fontId="14"/>
  </si>
  <si>
    <t>巾0.2～1㎜程度</t>
    <phoneticPr fontId="14"/>
  </si>
  <si>
    <t>円／ｍ</t>
    <rPh sb="0" eb="1">
      <t>エン</t>
    </rPh>
    <phoneticPr fontId="8"/>
  </si>
  <si>
    <t>Ｃ－Ⅲ</t>
    <phoneticPr fontId="14"/>
  </si>
  <si>
    <t>Ｕカットシール材</t>
    <phoneticPr fontId="14"/>
  </si>
  <si>
    <t>1㎜以上</t>
    <phoneticPr fontId="14"/>
  </si>
  <si>
    <t>モルタル浮き部
補修</t>
    <phoneticPr fontId="14"/>
  </si>
  <si>
    <t>アンカーピンニング
部分エポキシ樹脂注入</t>
    <phoneticPr fontId="14"/>
  </si>
  <si>
    <t>円／本</t>
    <rPh sb="0" eb="1">
      <t>エン</t>
    </rPh>
    <rPh sb="2" eb="3">
      <t>ホン</t>
    </rPh>
    <phoneticPr fontId="8"/>
  </si>
  <si>
    <t>モルタル塗替部</t>
    <phoneticPr fontId="14"/>
  </si>
  <si>
    <t>モルタル塗替工法</t>
    <phoneticPr fontId="14"/>
  </si>
  <si>
    <t>円／㎡</t>
    <rPh sb="0" eb="1">
      <t>エン</t>
    </rPh>
    <phoneticPr fontId="8"/>
  </si>
  <si>
    <t>２．石綿含有仕上塗材除去工事</t>
    <phoneticPr fontId="8"/>
  </si>
  <si>
    <t>単価（円/㎡）（税抜き）</t>
    <rPh sb="8" eb="10">
      <t>ゼイヌ</t>
    </rPh>
    <phoneticPr fontId="8"/>
  </si>
  <si>
    <t>■初年度分</t>
    <rPh sb="1" eb="4">
      <t>ショネンド</t>
    </rPh>
    <rPh sb="4" eb="5">
      <t>ブン</t>
    </rPh>
    <phoneticPr fontId="8"/>
  </si>
  <si>
    <t>■2年度目以降</t>
    <rPh sb="2" eb="4">
      <t>ネンド</t>
    </rPh>
    <rPh sb="4" eb="5">
      <t>メ</t>
    </rPh>
    <rPh sb="5" eb="7">
      <t>イコウ</t>
    </rPh>
    <phoneticPr fontId="8"/>
  </si>
  <si>
    <t>サービス対価Ｂ</t>
    <rPh sb="4" eb="6">
      <t>タイカ</t>
    </rPh>
    <phoneticPr fontId="8"/>
  </si>
  <si>
    <t>注３　A-2合計、A-3合計は、様式5-3記載の金額と一致させてください。</t>
    <rPh sb="0" eb="1">
      <t>チュウ</t>
    </rPh>
    <rPh sb="6" eb="8">
      <t>ゴウケイ</t>
    </rPh>
    <rPh sb="12" eb="14">
      <t>ゴウケイ</t>
    </rPh>
    <rPh sb="16" eb="18">
      <t>ヨウシキ</t>
    </rPh>
    <rPh sb="21" eb="23">
      <t>キサイ</t>
    </rPh>
    <phoneticPr fontId="8"/>
  </si>
  <si>
    <t>注２　サービス対価A-1（一括支払分）は、様式5-3記載の金額と一致させてください。</t>
    <rPh sb="7" eb="9">
      <t>タイカ</t>
    </rPh>
    <rPh sb="13" eb="17">
      <t>イッカツシハラ</t>
    </rPh>
    <rPh sb="17" eb="18">
      <t>ブン</t>
    </rPh>
    <rPh sb="21" eb="23">
      <t>ヨウシキ</t>
    </rPh>
    <rPh sb="26" eb="28">
      <t>キサイ</t>
    </rPh>
    <rPh sb="29" eb="31">
      <t>キンガク</t>
    </rPh>
    <rPh sb="32" eb="34">
      <t>イッチ</t>
    </rPh>
    <phoneticPr fontId="8"/>
  </si>
  <si>
    <t>注４　A-2及びA-3の各施工完了分の合計は、様式5-2記載の金額と一致させてください。</t>
    <rPh sb="0" eb="1">
      <t>チュウ</t>
    </rPh>
    <rPh sb="6" eb="7">
      <t>オヨ</t>
    </rPh>
    <rPh sb="12" eb="18">
      <t>カクセコウカンリョウブン</t>
    </rPh>
    <rPh sb="19" eb="21">
      <t>ゴウケイ</t>
    </rPh>
    <rPh sb="23" eb="25">
      <t>ヨウシキ</t>
    </rPh>
    <rPh sb="28" eb="30">
      <t>キサイ</t>
    </rPh>
    <phoneticPr fontId="8"/>
  </si>
  <si>
    <t>注２　要求水準書別紙４の施工期間は変更できません。要求水準書別紙４の施工期間の中での短縮についてのみ提案を受け付けます。</t>
    <rPh sb="0" eb="1">
      <t>チュウ</t>
    </rPh>
    <rPh sb="3" eb="5">
      <t>ヨウキュウ</t>
    </rPh>
    <rPh sb="5" eb="7">
      <t>スイジュン</t>
    </rPh>
    <rPh sb="7" eb="8">
      <t>ショ</t>
    </rPh>
    <rPh sb="8" eb="10">
      <t>ベッシ</t>
    </rPh>
    <rPh sb="12" eb="14">
      <t>セコウ</t>
    </rPh>
    <rPh sb="14" eb="16">
      <t>キカン</t>
    </rPh>
    <rPh sb="17" eb="19">
      <t>ヘンコウ</t>
    </rPh>
    <rPh sb="25" eb="30">
      <t>ヨウキュウスイジュンショ</t>
    </rPh>
    <rPh sb="30" eb="32">
      <t>ベッシ</t>
    </rPh>
    <rPh sb="34" eb="38">
      <t>セコウキカン</t>
    </rPh>
    <rPh sb="39" eb="40">
      <t>ナカ</t>
    </rPh>
    <rPh sb="42" eb="44">
      <t>タンシュク</t>
    </rPh>
    <rPh sb="50" eb="52">
      <t>テイアン</t>
    </rPh>
    <rPh sb="53" eb="54">
      <t>ウ</t>
    </rPh>
    <rPh sb="55" eb="56">
      <t>ツ</t>
    </rPh>
    <phoneticPr fontId="14"/>
  </si>
  <si>
    <t>　　　　施工期間の短縮を提案する場合、工程（各種調査、設計、施工、検査、引渡し時期、使用開始時期等）について可能な範囲で詳細に記入してください。</t>
    <rPh sb="4" eb="6">
      <t>セコウ</t>
    </rPh>
    <rPh sb="6" eb="8">
      <t>キカン</t>
    </rPh>
    <rPh sb="9" eb="11">
      <t>タンシュク</t>
    </rPh>
    <rPh sb="12" eb="14">
      <t>テイアン</t>
    </rPh>
    <rPh sb="16" eb="18">
      <t>バアイ</t>
    </rPh>
    <rPh sb="19" eb="21">
      <t>コウテイ</t>
    </rPh>
    <rPh sb="22" eb="24">
      <t>カクシュ</t>
    </rPh>
    <rPh sb="24" eb="26">
      <t>チョウサ</t>
    </rPh>
    <rPh sb="27" eb="29">
      <t>セコウ</t>
    </rPh>
    <rPh sb="30" eb="32">
      <t>ケンサ</t>
    </rPh>
    <rPh sb="33" eb="35">
      <t>ヒキワタ</t>
    </rPh>
    <rPh sb="36" eb="38">
      <t>ジキ</t>
    </rPh>
    <rPh sb="39" eb="42">
      <t>ショユウケン</t>
    </rPh>
    <rPh sb="42" eb="44">
      <t>シヨウ</t>
    </rPh>
    <rPh sb="44" eb="45">
      <t>キョウヨウ</t>
    </rPh>
    <rPh sb="51" eb="53">
      <t>カノウ</t>
    </rPh>
    <rPh sb="54" eb="56">
      <t>ハンイ</t>
    </rPh>
    <rPh sb="57" eb="59">
      <t>ショウサイ</t>
    </rPh>
    <rPh sb="60" eb="62">
      <t>キニュウ</t>
    </rPh>
    <phoneticPr fontId="14"/>
  </si>
  <si>
    <t>※提出はA4サイズとしてください。</t>
    <rPh sb="1" eb="3">
      <t>テイシュツ</t>
    </rPh>
    <phoneticPr fontId="8"/>
  </si>
  <si>
    <r>
      <t>m</t>
    </r>
    <r>
      <rPr>
        <vertAlign val="superscript"/>
        <sz val="10"/>
        <rFont val="ＭＳ Ｐゴシック"/>
        <family val="3"/>
        <charset val="128"/>
      </rPr>
      <t>3</t>
    </r>
    <r>
      <rPr>
        <sz val="10"/>
        <rFont val="ＭＳ Ｐゴシック"/>
        <family val="3"/>
        <charset val="128"/>
      </rPr>
      <t>　＋</t>
    </r>
    <phoneticPr fontId="8"/>
  </si>
  <si>
    <t>①以外の必要な費用を記載
（SPC管理費等含む）</t>
    <rPh sb="1" eb="3">
      <t>イガイ</t>
    </rPh>
    <rPh sb="4" eb="6">
      <t>ヒツヨウ</t>
    </rPh>
    <rPh sb="7" eb="9">
      <t>ヒヨウ</t>
    </rPh>
    <rPh sb="10" eb="12">
      <t>キサイ</t>
    </rPh>
    <rPh sb="17" eb="20">
      <t>カンリヒ</t>
    </rPh>
    <rPh sb="20" eb="21">
      <t>ナド</t>
    </rPh>
    <rPh sb="21" eb="22">
      <t>フク</t>
    </rPh>
    <phoneticPr fontId="8"/>
  </si>
  <si>
    <t>サービス対価A-2の学校区分のうち、「中学校分」に計上</t>
    <rPh sb="4" eb="6">
      <t>タイカ</t>
    </rPh>
    <rPh sb="10" eb="14">
      <t>ガッコウクブン</t>
    </rPh>
    <rPh sb="19" eb="23">
      <t>チュウガッコウブン</t>
    </rPh>
    <rPh sb="25" eb="27">
      <t>ケイジョウ</t>
    </rPh>
    <phoneticPr fontId="8"/>
  </si>
  <si>
    <t>サービス対価A-2の学校区分のうち、「小学校分」に計上</t>
    <rPh sb="4" eb="6">
      <t>タイカ</t>
    </rPh>
    <rPh sb="10" eb="14">
      <t>ガッコウクブン</t>
    </rPh>
    <rPh sb="19" eb="22">
      <t>ショウガッコウ</t>
    </rPh>
    <rPh sb="22" eb="23">
      <t>ブン</t>
    </rPh>
    <rPh sb="25" eb="27">
      <t>ケイジョウ</t>
    </rPh>
    <phoneticPr fontId="8"/>
  </si>
  <si>
    <t>サービス対価Ａ－１
（一括支払分）</t>
    <rPh sb="4" eb="6">
      <t>タイカ</t>
    </rPh>
    <rPh sb="11" eb="16">
      <t>イッカツシハライブン</t>
    </rPh>
    <phoneticPr fontId="8"/>
  </si>
  <si>
    <t>サービス対価Ａ－２
（割賦元本分）</t>
    <rPh sb="4" eb="6">
      <t>タイカ</t>
    </rPh>
    <rPh sb="11" eb="13">
      <t>カップ</t>
    </rPh>
    <rPh sb="13" eb="15">
      <t>ガンポン</t>
    </rPh>
    <rPh sb="15" eb="16">
      <t>ブン</t>
    </rPh>
    <phoneticPr fontId="8"/>
  </si>
  <si>
    <t>サービス対価Ａ－３
（割賦手数料）</t>
    <rPh sb="11" eb="16">
      <t>カップテスウリョウ</t>
    </rPh>
    <phoneticPr fontId="8"/>
  </si>
  <si>
    <t>2年度目以降の合計額</t>
    <rPh sb="1" eb="3">
      <t>ネンド</t>
    </rPh>
    <rPh sb="3" eb="4">
      <t>メ</t>
    </rPh>
    <rPh sb="4" eb="6">
      <t>イコウ</t>
    </rPh>
    <rPh sb="7" eb="9">
      <t>ゴウケイ</t>
    </rPh>
    <rPh sb="9" eb="10">
      <t>ガク</t>
    </rPh>
    <phoneticPr fontId="8"/>
  </si>
  <si>
    <t>（c=b*12）
（円/年、税抜）</t>
    <rPh sb="10" eb="11">
      <t>エン</t>
    </rPh>
    <rPh sb="12" eb="13">
      <t>ネン</t>
    </rPh>
    <rPh sb="14" eb="16">
      <t>ゼイヌキ</t>
    </rPh>
    <phoneticPr fontId="8"/>
  </si>
  <si>
    <t>（a+c）
（円、税抜）</t>
    <rPh sb="7" eb="8">
      <t>エン</t>
    </rPh>
    <rPh sb="9" eb="11">
      <t>ゼイヌキ</t>
    </rPh>
    <phoneticPr fontId="8"/>
  </si>
  <si>
    <t>（c=b*13）
（円/年、税抜）</t>
    <rPh sb="10" eb="11">
      <t>エン</t>
    </rPh>
    <rPh sb="12" eb="13">
      <t>ネン</t>
    </rPh>
    <rPh sb="14" eb="16">
      <t>ゼイヌキ</t>
    </rPh>
    <phoneticPr fontId="8"/>
  </si>
  <si>
    <t>消費税等相当額</t>
    <rPh sb="0" eb="3">
      <t>ショウヒゼイ</t>
    </rPh>
    <rPh sb="3" eb="4">
      <t>ナド</t>
    </rPh>
    <rPh sb="4" eb="6">
      <t>ソウトウ</t>
    </rPh>
    <rPh sb="6" eb="7">
      <t>ガク</t>
    </rPh>
    <phoneticPr fontId="8"/>
  </si>
  <si>
    <r>
      <t>（別表）学校区分別の内訳</t>
    </r>
    <r>
      <rPr>
        <sz val="6"/>
        <rFont val="ＭＳ Ｐ明朝"/>
        <family val="1"/>
        <charset val="128"/>
      </rPr>
      <t xml:space="preserve"> 　</t>
    </r>
    <r>
      <rPr>
        <sz val="6"/>
        <color rgb="FFFF0000"/>
        <rFont val="ＭＳ Ｐ明朝"/>
        <family val="1"/>
        <charset val="128"/>
      </rPr>
      <t>※別表の数式は編集しないでください</t>
    </r>
    <rPh sb="1" eb="3">
      <t>ベツヒョウ</t>
    </rPh>
    <rPh sb="4" eb="6">
      <t>ガッコウ</t>
    </rPh>
    <rPh sb="6" eb="8">
      <t>クブン</t>
    </rPh>
    <rPh sb="8" eb="9">
      <t>ベツ</t>
    </rPh>
    <rPh sb="10" eb="12">
      <t>ウチワケ</t>
    </rPh>
    <phoneticPr fontId="8"/>
  </si>
  <si>
    <t>設計・施工・工事監理費及び</t>
    <rPh sb="0" eb="2">
      <t>セッケイ</t>
    </rPh>
    <rPh sb="3" eb="5">
      <t>セコウ</t>
    </rPh>
    <rPh sb="6" eb="11">
      <t>コウジカンリヒ</t>
    </rPh>
    <rPh sb="11" eb="12">
      <t>オヨ</t>
    </rPh>
    <phoneticPr fontId="8"/>
  </si>
  <si>
    <t>その他費用等の合計額</t>
    <phoneticPr fontId="8"/>
  </si>
  <si>
    <t>※税抜部分のみ</t>
    <phoneticPr fontId="8"/>
  </si>
  <si>
    <t>割賦元本分</t>
    <phoneticPr fontId="8"/>
  </si>
  <si>
    <t>　　　 基準金利は、令和４年６月15日の東京時間午前10時30分現在の東京スワップ・レファレンスレート（TONA参照）として</t>
    <rPh sb="4" eb="6">
      <t>キジュン</t>
    </rPh>
    <rPh sb="6" eb="8">
      <t>キンリ</t>
    </rPh>
    <rPh sb="10" eb="12">
      <t>レイワ</t>
    </rPh>
    <rPh sb="13" eb="14">
      <t>ネン</t>
    </rPh>
    <rPh sb="15" eb="16">
      <t>ガツ</t>
    </rPh>
    <rPh sb="18" eb="19">
      <t>ニチ</t>
    </rPh>
    <phoneticPr fontId="8"/>
  </si>
  <si>
    <t>注２　税抜金額、消費税等相当額、合計（税込）の合計は、様式5-2記載の金額と一致させてください。</t>
    <rPh sb="3" eb="5">
      <t>ゼイヌ</t>
    </rPh>
    <rPh sb="5" eb="7">
      <t>キンガク</t>
    </rPh>
    <rPh sb="8" eb="11">
      <t>ショウヒゼイ</t>
    </rPh>
    <rPh sb="11" eb="12">
      <t>ナド</t>
    </rPh>
    <rPh sb="12" eb="14">
      <t>ソウトウ</t>
    </rPh>
    <rPh sb="14" eb="15">
      <t>ガク</t>
    </rPh>
    <rPh sb="16" eb="18">
      <t>ゴウケイ</t>
    </rPh>
    <rPh sb="19" eb="21">
      <t>ゼイコ</t>
    </rPh>
    <rPh sb="23" eb="25">
      <t>ゴウケイ</t>
    </rPh>
    <rPh sb="27" eb="29">
      <t>ヨウシキ</t>
    </rPh>
    <rPh sb="32" eb="34">
      <t>キサイ</t>
    </rPh>
    <rPh sb="35" eb="37">
      <t>キンガク</t>
    </rPh>
    <rPh sb="38" eb="40">
      <t>イッチ</t>
    </rPh>
    <phoneticPr fontId="8"/>
  </si>
  <si>
    <t>各対象施設の設計・施工・工事監理費等の内訳</t>
    <rPh sb="0" eb="1">
      <t>カク</t>
    </rPh>
    <rPh sb="1" eb="5">
      <t>タイショウシセツ</t>
    </rPh>
    <rPh sb="6" eb="8">
      <t>セッケイ</t>
    </rPh>
    <rPh sb="9" eb="11">
      <t>セコウ</t>
    </rPh>
    <rPh sb="12" eb="16">
      <t>コウジカンリ</t>
    </rPh>
    <rPh sb="16" eb="17">
      <t>ヒ</t>
    </rPh>
    <rPh sb="17" eb="18">
      <t>ナド</t>
    </rPh>
    <rPh sb="19" eb="21">
      <t>ウチワケ</t>
    </rPh>
    <phoneticPr fontId="8"/>
  </si>
  <si>
    <t>１．小学校の各対象施設の設計・施工・工事監理費の内訳</t>
    <rPh sb="2" eb="5">
      <t>ショウガッコウ</t>
    </rPh>
    <rPh sb="6" eb="11">
      <t>カクタイショウシセツ</t>
    </rPh>
    <rPh sb="12" eb="14">
      <t>セッケイ</t>
    </rPh>
    <rPh sb="15" eb="17">
      <t>セコウ</t>
    </rPh>
    <rPh sb="18" eb="20">
      <t>コウジ</t>
    </rPh>
    <rPh sb="20" eb="22">
      <t>カンリ</t>
    </rPh>
    <rPh sb="22" eb="23">
      <t>ヒ</t>
    </rPh>
    <rPh sb="24" eb="26">
      <t>ウチワケ</t>
    </rPh>
    <phoneticPr fontId="8"/>
  </si>
  <si>
    <t>２．中学校、高等学校及び教育センターの各対象施設の設計・施工・工事監理費の内訳</t>
    <rPh sb="2" eb="5">
      <t>チュウガッコウ</t>
    </rPh>
    <rPh sb="6" eb="10">
      <t>コウトウガッコウ</t>
    </rPh>
    <rPh sb="10" eb="11">
      <t>オヨ</t>
    </rPh>
    <rPh sb="12" eb="14">
      <t>キョウイク</t>
    </rPh>
    <rPh sb="19" eb="24">
      <t>カクタイショウシセツ</t>
    </rPh>
    <rPh sb="25" eb="27">
      <t>セッケイ</t>
    </rPh>
    <rPh sb="28" eb="30">
      <t>セコウ</t>
    </rPh>
    <rPh sb="31" eb="33">
      <t>コウジ</t>
    </rPh>
    <rPh sb="33" eb="35">
      <t>カンリ</t>
    </rPh>
    <rPh sb="35" eb="36">
      <t>ヒ</t>
    </rPh>
    <rPh sb="37" eb="39">
      <t>ウチワケ</t>
    </rPh>
    <phoneticPr fontId="8"/>
  </si>
  <si>
    <t>注１　消費税等相当額は、様式5-5の金額と一致させてください。</t>
    <rPh sb="0" eb="1">
      <t>チュウ</t>
    </rPh>
    <rPh sb="3" eb="6">
      <t>ショウヒゼイ</t>
    </rPh>
    <rPh sb="6" eb="7">
      <t>ナド</t>
    </rPh>
    <rPh sb="7" eb="9">
      <t>ソウトウ</t>
    </rPh>
    <rPh sb="9" eb="10">
      <t>ガク</t>
    </rPh>
    <rPh sb="12" eb="14">
      <t>ヨウシキ</t>
    </rPh>
    <rPh sb="18" eb="20">
      <t>キンガク</t>
    </rPh>
    <rPh sb="21" eb="23">
      <t>イッチ</t>
    </rPh>
    <phoneticPr fontId="8"/>
  </si>
  <si>
    <t>注２　電気料金、ガス料金及びLPガス料金は、税込で記載し、全対象施設の事業期間中の総額を記載してください。</t>
    <rPh sb="3" eb="5">
      <t>デンキ</t>
    </rPh>
    <rPh sb="5" eb="7">
      <t>リョウキン</t>
    </rPh>
    <rPh sb="10" eb="12">
      <t>リョウキン</t>
    </rPh>
    <rPh sb="12" eb="13">
      <t>オヨ</t>
    </rPh>
    <rPh sb="18" eb="20">
      <t>リョウキン</t>
    </rPh>
    <rPh sb="22" eb="24">
      <t>ゼイコ</t>
    </rPh>
    <rPh sb="25" eb="27">
      <t>キサイ</t>
    </rPh>
    <rPh sb="29" eb="30">
      <t>ゼン</t>
    </rPh>
    <rPh sb="30" eb="34">
      <t>タイショウシセツ</t>
    </rPh>
    <rPh sb="35" eb="37">
      <t>ジギョウ</t>
    </rPh>
    <rPh sb="37" eb="40">
      <t>キカンチュウ</t>
    </rPh>
    <rPh sb="41" eb="43">
      <t>ソウガク</t>
    </rPh>
    <rPh sb="44" eb="46">
      <t>キサイ</t>
    </rPh>
    <phoneticPr fontId="8"/>
  </si>
  <si>
    <t>　　　また、様式9-3-1、様式9-3-2、様式9-4-1、様式9-4-2と整合してください。</t>
    <phoneticPr fontId="8"/>
  </si>
  <si>
    <t>　　　（例）維持管理期間内の空調設備運用に係るエネルギー費用の総額（税込）が「123,456,789円」の場合、123,456,789円／1.1=112,233,444.6円≒112,233,445円</t>
    <rPh sb="4" eb="5">
      <t>レイ</t>
    </rPh>
    <rPh sb="50" eb="51">
      <t>エン</t>
    </rPh>
    <rPh sb="53" eb="55">
      <t>バアイ</t>
    </rPh>
    <rPh sb="67" eb="68">
      <t>エン</t>
    </rPh>
    <rPh sb="86" eb="87">
      <t>エン</t>
    </rPh>
    <rPh sb="99" eb="100">
      <t>エン</t>
    </rPh>
    <phoneticPr fontId="8"/>
  </si>
  <si>
    <t>日新高校
(１階柔剣道)</t>
    <rPh sb="7" eb="8">
      <t>カイ</t>
    </rPh>
    <rPh sb="8" eb="9">
      <t>ジュウ</t>
    </rPh>
    <rPh sb="9" eb="10">
      <t>ケン</t>
    </rPh>
    <rPh sb="10" eb="11">
      <t>ミチ</t>
    </rPh>
    <phoneticPr fontId="8"/>
  </si>
  <si>
    <t>注２　2年度目以降の支払額は、小学校、中学校、高等学校、教育センターの維持管理に係る費用及びその他費用等の区分毎に、半期単位で均等額となるように設定してください。なお、端数が生じる場合は、2年度目以降の第１回で調整してください。</t>
    <rPh sb="0" eb="1">
      <t>チュウ</t>
    </rPh>
    <rPh sb="10" eb="12">
      <t>シハライ</t>
    </rPh>
    <rPh sb="12" eb="13">
      <t>ガク</t>
    </rPh>
    <rPh sb="53" eb="55">
      <t>クブン</t>
    </rPh>
    <rPh sb="55" eb="56">
      <t>ゴト</t>
    </rPh>
    <rPh sb="58" eb="60">
      <t>ハンキ</t>
    </rPh>
    <rPh sb="60" eb="62">
      <t>タンイ</t>
    </rPh>
    <rPh sb="63" eb="65">
      <t>キントウ</t>
    </rPh>
    <rPh sb="65" eb="66">
      <t>ガク</t>
    </rPh>
    <rPh sb="72" eb="74">
      <t>セッテイ</t>
    </rPh>
    <rPh sb="95" eb="97">
      <t>ネンド</t>
    </rPh>
    <rPh sb="97" eb="98">
      <t>メ</t>
    </rPh>
    <rPh sb="98" eb="100">
      <t>イコウ</t>
    </rPh>
    <phoneticPr fontId="8"/>
  </si>
  <si>
    <t>注３　税抜合計金額、消費税等相当額、サービス対価Ｂ合計（税込）の合計は、様式5-7記載の金額と一致させてください。</t>
    <rPh sb="0" eb="1">
      <t>チュウ</t>
    </rPh>
    <rPh sb="3" eb="5">
      <t>ゼイヌ</t>
    </rPh>
    <rPh sb="5" eb="9">
      <t>ゴウケイキンガク</t>
    </rPh>
    <rPh sb="10" eb="13">
      <t>ショウヒゼイ</t>
    </rPh>
    <rPh sb="13" eb="14">
      <t>ナド</t>
    </rPh>
    <rPh sb="14" eb="16">
      <t>ソウトウ</t>
    </rPh>
    <rPh sb="16" eb="17">
      <t>ガク</t>
    </rPh>
    <rPh sb="22" eb="24">
      <t>タイカ</t>
    </rPh>
    <rPh sb="25" eb="27">
      <t>ゴウケイ</t>
    </rPh>
    <rPh sb="28" eb="30">
      <t>ゼイコ</t>
    </rPh>
    <rPh sb="32" eb="34">
      <t>ゴウケイ</t>
    </rPh>
    <rPh sb="36" eb="38">
      <t>ヨウシキ</t>
    </rPh>
    <rPh sb="41" eb="43">
      <t>キサイ</t>
    </rPh>
    <rPh sb="44" eb="46">
      <t>キンガク</t>
    </rPh>
    <rPh sb="47" eb="49">
      <t>イッチ</t>
    </rPh>
    <phoneticPr fontId="8"/>
  </si>
  <si>
    <t>維持管理に係る費用　合計Ⅰ（税抜）
（①＋②＋③＋④）</t>
    <rPh sb="0" eb="4">
      <t>イジカンリ</t>
    </rPh>
    <rPh sb="5" eb="6">
      <t>カカ</t>
    </rPh>
    <rPh sb="7" eb="9">
      <t>ヒヨウ</t>
    </rPh>
    <rPh sb="10" eb="12">
      <t>ゴウケイ</t>
    </rPh>
    <rPh sb="14" eb="16">
      <t>ゼイヌキ</t>
    </rPh>
    <phoneticPr fontId="8"/>
  </si>
  <si>
    <t>その他費用　合計Ⅱ（税抜）</t>
    <rPh sb="2" eb="3">
      <t>タ</t>
    </rPh>
    <rPh sb="3" eb="5">
      <t>ヒヨウ</t>
    </rPh>
    <rPh sb="6" eb="8">
      <t>ゴウケイ</t>
    </rPh>
    <rPh sb="10" eb="12">
      <t>ゼイヌキ</t>
    </rPh>
    <phoneticPr fontId="8"/>
  </si>
  <si>
    <t>サービス対価Bのうち税抜金額の合計
（Ⅰ＋Ⅱ）</t>
    <rPh sb="4" eb="6">
      <t>タイカ</t>
    </rPh>
    <rPh sb="10" eb="12">
      <t>ゼイヌキ</t>
    </rPh>
    <rPh sb="12" eb="14">
      <t>キンガク</t>
    </rPh>
    <rPh sb="15" eb="17">
      <t>ゴウケイ</t>
    </rPh>
    <phoneticPr fontId="8"/>
  </si>
  <si>
    <t>注２　それぞれの施工完了分において、割賦元本（A-2）と割賦手数料（A-3）の合計は、各回同額となるようにしてください。なお、端数が生じる場合は、最終回で調整してください。</t>
    <rPh sb="0" eb="1">
      <t>チュウ</t>
    </rPh>
    <rPh sb="8" eb="13">
      <t>セコウカンリョウブン</t>
    </rPh>
    <rPh sb="18" eb="20">
      <t>カップ</t>
    </rPh>
    <rPh sb="20" eb="22">
      <t>ガンポン</t>
    </rPh>
    <rPh sb="28" eb="30">
      <t>カップ</t>
    </rPh>
    <rPh sb="30" eb="33">
      <t>テスウリョウ</t>
    </rPh>
    <rPh sb="39" eb="41">
      <t>ゴウケイ</t>
    </rPh>
    <rPh sb="43" eb="45">
      <t>カクカイ</t>
    </rPh>
    <rPh sb="45" eb="47">
      <t>ドウガク</t>
    </rPh>
    <phoneticPr fontId="8"/>
  </si>
  <si>
    <t>サービス対価A-1支払表</t>
    <rPh sb="9" eb="11">
      <t>シハライ</t>
    </rPh>
    <rPh sb="11" eb="12">
      <t>ヒョウ</t>
    </rPh>
    <phoneticPr fontId="8"/>
  </si>
  <si>
    <t>注３　サービス対価A-1（一括支払分）の各施工完了分の金額は、様式5-2記載の金額と一致させてください。</t>
    <rPh sb="7" eb="9">
      <t>タイカ</t>
    </rPh>
    <rPh sb="13" eb="17">
      <t>イッカツシハラ</t>
    </rPh>
    <rPh sb="17" eb="18">
      <t>ブン</t>
    </rPh>
    <rPh sb="20" eb="21">
      <t>カク</t>
    </rPh>
    <rPh sb="21" eb="23">
      <t>セコウ</t>
    </rPh>
    <rPh sb="23" eb="25">
      <t>カンリョウ</t>
    </rPh>
    <rPh sb="25" eb="26">
      <t>ブン</t>
    </rPh>
    <rPh sb="27" eb="29">
      <t>キンガク</t>
    </rPh>
    <rPh sb="31" eb="33">
      <t>ヨウシキ</t>
    </rPh>
    <rPh sb="36" eb="38">
      <t>キサイ</t>
    </rPh>
    <rPh sb="39" eb="41">
      <t>キンガク</t>
    </rPh>
    <rPh sb="42" eb="44">
      <t>イッチ</t>
    </rPh>
    <phoneticPr fontId="8"/>
  </si>
  <si>
    <t>（様式１-１）</t>
    <rPh sb="1" eb="3">
      <t>ヨウシキ</t>
    </rPh>
    <phoneticPr fontId="8"/>
  </si>
  <si>
    <t>令和４年　　月　　日</t>
    <rPh sb="0" eb="2">
      <t>レイワ</t>
    </rPh>
    <rPh sb="3" eb="4">
      <t>ネン</t>
    </rPh>
    <rPh sb="6" eb="7">
      <t>ガツ</t>
    </rPh>
    <rPh sb="9" eb="10">
      <t>ニチ</t>
    </rPh>
    <phoneticPr fontId="8"/>
  </si>
  <si>
    <t>質問書（第１回）提出届</t>
    <rPh sb="0" eb="3">
      <t>シツモンショ</t>
    </rPh>
    <rPh sb="4" eb="5">
      <t>ダイ</t>
    </rPh>
    <rPh sb="6" eb="7">
      <t>カイ</t>
    </rPh>
    <rPh sb="8" eb="10">
      <t>テイシュツ</t>
    </rPh>
    <rPh sb="10" eb="11">
      <t>トドケ</t>
    </rPh>
    <phoneticPr fontId="8"/>
  </si>
  <si>
    <t>（あて先）東大阪市長　野田　義和</t>
    <rPh sb="3" eb="4">
      <t>サキ</t>
    </rPh>
    <rPh sb="5" eb="10">
      <t>ヒガシオオサカシチョウ</t>
    </rPh>
    <rPh sb="11" eb="13">
      <t>ノダ</t>
    </rPh>
    <rPh sb="14" eb="16">
      <t>ヨシカズ</t>
    </rPh>
    <phoneticPr fontId="8"/>
  </si>
  <si>
    <t>（代表者）</t>
    <rPh sb="1" eb="4">
      <t>ダイヒョウシャ</t>
    </rPh>
    <phoneticPr fontId="8"/>
  </si>
  <si>
    <t>所在地</t>
    <rPh sb="0" eb="3">
      <t>ショザイチ</t>
    </rPh>
    <phoneticPr fontId="8"/>
  </si>
  <si>
    <t>商号又は名称</t>
    <rPh sb="0" eb="2">
      <t>ショウゴウ</t>
    </rPh>
    <rPh sb="2" eb="3">
      <t>マタ</t>
    </rPh>
    <rPh sb="4" eb="6">
      <t>メイショウ</t>
    </rPh>
    <phoneticPr fontId="8"/>
  </si>
  <si>
    <t>職及び氏名</t>
    <rPh sb="0" eb="1">
      <t>ショク</t>
    </rPh>
    <rPh sb="1" eb="2">
      <t>オヨ</t>
    </rPh>
    <rPh sb="3" eb="5">
      <t>シメイ</t>
    </rPh>
    <phoneticPr fontId="8"/>
  </si>
  <si>
    <t>　令和４年７月14日付けで公告のありました「東大阪市立学校屋内運動場空調設備等整備事業」について、質問がありますので提出します。</t>
    <rPh sb="1" eb="3">
      <t>レイワ</t>
    </rPh>
    <rPh sb="4" eb="5">
      <t>ネン</t>
    </rPh>
    <rPh sb="6" eb="7">
      <t>ガツ</t>
    </rPh>
    <rPh sb="9" eb="10">
      <t>ニチ</t>
    </rPh>
    <rPh sb="10" eb="11">
      <t>ヅケ</t>
    </rPh>
    <rPh sb="13" eb="15">
      <t>コウコク</t>
    </rPh>
    <rPh sb="49" eb="51">
      <t>シツモン</t>
    </rPh>
    <rPh sb="58" eb="60">
      <t>テイシュツ</t>
    </rPh>
    <phoneticPr fontId="8"/>
  </si>
  <si>
    <t>資料名</t>
    <rPh sb="0" eb="2">
      <t>シリョウ</t>
    </rPh>
    <rPh sb="2" eb="3">
      <t>メイ</t>
    </rPh>
    <phoneticPr fontId="8"/>
  </si>
  <si>
    <t>質問数</t>
    <rPh sb="0" eb="2">
      <t>シツモン</t>
    </rPh>
    <rPh sb="2" eb="3">
      <t>スウ</t>
    </rPh>
    <phoneticPr fontId="8"/>
  </si>
  <si>
    <t>入札説明書</t>
    <rPh sb="0" eb="2">
      <t>ニュウサツ</t>
    </rPh>
    <rPh sb="2" eb="5">
      <t>セツメイショ</t>
    </rPh>
    <phoneticPr fontId="8"/>
  </si>
  <si>
    <t>要求水準書</t>
    <rPh sb="0" eb="2">
      <t>ヨウキュウ</t>
    </rPh>
    <rPh sb="2" eb="4">
      <t>スイジュン</t>
    </rPh>
    <rPh sb="4" eb="5">
      <t>ショ</t>
    </rPh>
    <phoneticPr fontId="8"/>
  </si>
  <si>
    <t>落札者決定基準</t>
    <rPh sb="0" eb="7">
      <t>ラクサツシャケッテイキジュン</t>
    </rPh>
    <phoneticPr fontId="8"/>
  </si>
  <si>
    <t>様式集</t>
    <rPh sb="0" eb="2">
      <t>ヨウシキ</t>
    </rPh>
    <rPh sb="2" eb="3">
      <t>シュウ</t>
    </rPh>
    <phoneticPr fontId="8"/>
  </si>
  <si>
    <t>基本協定書（案）</t>
    <rPh sb="0" eb="2">
      <t>キホン</t>
    </rPh>
    <rPh sb="2" eb="5">
      <t>キョウテイショ</t>
    </rPh>
    <rPh sb="6" eb="7">
      <t>アン</t>
    </rPh>
    <phoneticPr fontId="8"/>
  </si>
  <si>
    <t>事業契約書（案）</t>
    <rPh sb="0" eb="2">
      <t>ジギョウ</t>
    </rPh>
    <rPh sb="2" eb="5">
      <t>ケイヤクショ</t>
    </rPh>
    <rPh sb="6" eb="7">
      <t>アン</t>
    </rPh>
    <phoneticPr fontId="8"/>
  </si>
  <si>
    <t>その他</t>
    <rPh sb="2" eb="3">
      <t>タ</t>
    </rPh>
    <phoneticPr fontId="8"/>
  </si>
  <si>
    <t>（担当者連絡先）</t>
    <rPh sb="1" eb="4">
      <t>タントウシャ</t>
    </rPh>
    <rPh sb="4" eb="6">
      <t>レンラク</t>
    </rPh>
    <rPh sb="6" eb="7">
      <t>サキ</t>
    </rPh>
    <phoneticPr fontId="8"/>
  </si>
  <si>
    <t>所属・役職</t>
    <phoneticPr fontId="8"/>
  </si>
  <si>
    <t>担当者氏名</t>
    <phoneticPr fontId="8"/>
  </si>
  <si>
    <t>電話番号</t>
    <rPh sb="0" eb="2">
      <t>デンワ</t>
    </rPh>
    <rPh sb="2" eb="4">
      <t>バンゴウ</t>
    </rPh>
    <phoneticPr fontId="8"/>
  </si>
  <si>
    <t>FAX番号</t>
    <rPh sb="3" eb="5">
      <t>バンゴウ</t>
    </rPh>
    <phoneticPr fontId="8"/>
  </si>
  <si>
    <t>メールアドレス</t>
    <phoneticPr fontId="8"/>
  </si>
  <si>
    <t>注１　Microsoft Excel®で作成してください。</t>
  </si>
  <si>
    <t>注２　本様式と様式１-２を電子メールに添付して送付してください。</t>
    <rPh sb="0" eb="1">
      <t>チュウ</t>
    </rPh>
    <rPh sb="3" eb="4">
      <t>ホン</t>
    </rPh>
    <rPh sb="4" eb="6">
      <t>ヨウシキ</t>
    </rPh>
    <rPh sb="7" eb="9">
      <t>ヨウシキ</t>
    </rPh>
    <rPh sb="13" eb="15">
      <t>デンシ</t>
    </rPh>
    <rPh sb="19" eb="21">
      <t>テンプ</t>
    </rPh>
    <rPh sb="23" eb="25">
      <t>ソウフ</t>
    </rPh>
    <phoneticPr fontId="8"/>
  </si>
  <si>
    <t>（様式１-２）</t>
    <rPh sb="1" eb="3">
      <t>ヨウシキ</t>
    </rPh>
    <phoneticPr fontId="8"/>
  </si>
  <si>
    <t>質問書（第１回）</t>
    <rPh sb="0" eb="3">
      <t>シツモンショ</t>
    </rPh>
    <rPh sb="4" eb="5">
      <t>ダイ</t>
    </rPh>
    <rPh sb="6" eb="7">
      <t>カイ</t>
    </rPh>
    <phoneticPr fontId="8"/>
  </si>
  <si>
    <t>商号又は名称</t>
    <phoneticPr fontId="8"/>
  </si>
  <si>
    <t>（記入例）入札説明書</t>
    <rPh sb="1" eb="3">
      <t>キニュウ</t>
    </rPh>
    <rPh sb="3" eb="4">
      <t>レイ</t>
    </rPh>
    <rPh sb="5" eb="7">
      <t>ニュウサツ</t>
    </rPh>
    <rPh sb="7" eb="10">
      <t>セツメイショ</t>
    </rPh>
    <phoneticPr fontId="8"/>
  </si>
  <si>
    <t>タイトル</t>
    <phoneticPr fontId="8"/>
  </si>
  <si>
    <t>該当箇所</t>
    <rPh sb="0" eb="2">
      <t>ガイトウ</t>
    </rPh>
    <rPh sb="2" eb="4">
      <t>カショ</t>
    </rPh>
    <phoneticPr fontId="8"/>
  </si>
  <si>
    <t>質　　　問</t>
    <rPh sb="0" eb="1">
      <t>シツ</t>
    </rPh>
    <rPh sb="4" eb="5">
      <t>トイ</t>
    </rPh>
    <phoneticPr fontId="8"/>
  </si>
  <si>
    <t>頁</t>
    <rPh sb="0" eb="1">
      <t>ページ</t>
    </rPh>
    <phoneticPr fontId="8"/>
  </si>
  <si>
    <t>ﾛｰﾏ</t>
  </si>
  <si>
    <t>数</t>
    <rPh sb="0" eb="1">
      <t>スウ</t>
    </rPh>
    <phoneticPr fontId="64"/>
  </si>
  <si>
    <t>(数)</t>
    <rPh sb="1" eb="2">
      <t>スウ</t>
    </rPh>
    <phoneticPr fontId="64"/>
  </si>
  <si>
    <t>数</t>
    <rPh sb="0" eb="1">
      <t>スウ</t>
    </rPh>
    <phoneticPr fontId="54"/>
  </si>
  <si>
    <t>ｶﾅ</t>
  </si>
  <si>
    <t>(ｶﾅ)</t>
  </si>
  <si>
    <t>英字</t>
    <rPh sb="0" eb="2">
      <t>エイジ</t>
    </rPh>
    <phoneticPr fontId="64"/>
  </si>
  <si>
    <t>例</t>
    <rPh sb="0" eb="1">
      <t>レイ</t>
    </rPh>
    <phoneticPr fontId="8"/>
  </si>
  <si>
    <t>○○○○</t>
  </si>
  <si>
    <t>Ⅰ</t>
  </si>
  <si>
    <t>①</t>
    <phoneticPr fontId="54"/>
  </si>
  <si>
    <t>ア</t>
  </si>
  <si>
    <t>(ｱ)</t>
  </si>
  <si>
    <t>a</t>
  </si>
  <si>
    <t>〇〇〇〇</t>
    <phoneticPr fontId="8"/>
  </si>
  <si>
    <t>注１　質問する資料ごとに本様式を作成してください。</t>
    <phoneticPr fontId="54"/>
  </si>
  <si>
    <t>注２　タイトル欄は該当資料の該当箇所のタイトルを記入してください。</t>
    <phoneticPr fontId="54"/>
  </si>
  <si>
    <t>注３　該当箇所欄の記入に当たっては、数値、記号は半角小文字で記入してください。</t>
    <phoneticPr fontId="54"/>
  </si>
  <si>
    <t>注４　行が不足する場合には、適宜増やしてください。</t>
    <phoneticPr fontId="54"/>
  </si>
  <si>
    <t>注５　Microsoft Excel®で作成の上、電子メールに添付して送付してください。</t>
    <rPh sb="31" eb="33">
      <t>テンプ</t>
    </rPh>
    <phoneticPr fontId="8"/>
  </si>
  <si>
    <t>注６　入札説明書等の該当箇所の順番に並べてください。</t>
    <rPh sb="3" eb="5">
      <t>ニュウサツ</t>
    </rPh>
    <rPh sb="5" eb="8">
      <t>セツメイショ</t>
    </rPh>
    <rPh sb="8" eb="9">
      <t>トウ</t>
    </rPh>
    <phoneticPr fontId="54"/>
  </si>
  <si>
    <t>（様式１-３）</t>
    <rPh sb="1" eb="3">
      <t>ヨウシキ</t>
    </rPh>
    <phoneticPr fontId="8"/>
  </si>
  <si>
    <t>質問書（第２回）提出届</t>
    <rPh sb="0" eb="3">
      <t>シツモンショ</t>
    </rPh>
    <rPh sb="4" eb="5">
      <t>ダイ</t>
    </rPh>
    <rPh sb="6" eb="7">
      <t>カイ</t>
    </rPh>
    <rPh sb="8" eb="10">
      <t>テイシュツ</t>
    </rPh>
    <rPh sb="10" eb="11">
      <t>トドケ</t>
    </rPh>
    <phoneticPr fontId="8"/>
  </si>
  <si>
    <t>所在地</t>
    <phoneticPr fontId="8"/>
  </si>
  <si>
    <t>FAX番号</t>
    <phoneticPr fontId="8"/>
  </si>
  <si>
    <t>注２　本様式と様式1-4を電子メールに添付して送付してください。</t>
    <rPh sb="0" eb="1">
      <t>チュウ</t>
    </rPh>
    <rPh sb="3" eb="4">
      <t>ホン</t>
    </rPh>
    <rPh sb="4" eb="6">
      <t>ヨウシキ</t>
    </rPh>
    <rPh sb="7" eb="9">
      <t>ヨウシキ</t>
    </rPh>
    <rPh sb="13" eb="15">
      <t>デンシ</t>
    </rPh>
    <rPh sb="19" eb="21">
      <t>テンプ</t>
    </rPh>
    <rPh sb="23" eb="25">
      <t>ソウフ</t>
    </rPh>
    <phoneticPr fontId="8"/>
  </si>
  <si>
    <t>（様式１-４）</t>
    <rPh sb="1" eb="3">
      <t>ヨウシキ</t>
    </rPh>
    <phoneticPr fontId="8"/>
  </si>
  <si>
    <t>質問書（第２回）</t>
    <rPh sb="0" eb="3">
      <t>シツモンショ</t>
    </rPh>
    <rPh sb="4" eb="5">
      <t>ダイ</t>
    </rPh>
    <rPh sb="6" eb="7">
      <t>カイ</t>
    </rPh>
    <phoneticPr fontId="8"/>
  </si>
  <si>
    <t>グループ名</t>
    <rPh sb="4" eb="5">
      <t>メイ</t>
    </rPh>
    <phoneticPr fontId="8"/>
  </si>
  <si>
    <t>（代表企業）
商号又は名称</t>
    <rPh sb="7" eb="9">
      <t>ショウゴウ</t>
    </rPh>
    <rPh sb="9" eb="10">
      <t>マタ</t>
    </rPh>
    <rPh sb="11" eb="13">
      <t>メイショウ</t>
    </rPh>
    <phoneticPr fontId="8"/>
  </si>
  <si>
    <t>（様式１-５）</t>
    <rPh sb="1" eb="3">
      <t>ヨウシキ</t>
    </rPh>
    <phoneticPr fontId="8"/>
  </si>
  <si>
    <t>※ここから右には何も記載しないで下さい。</t>
    <rPh sb="5" eb="6">
      <t>ミギ</t>
    </rPh>
    <rPh sb="8" eb="9">
      <t>ナニ</t>
    </rPh>
    <rPh sb="10" eb="12">
      <t>キサイ</t>
    </rPh>
    <rPh sb="16" eb="17">
      <t>クダ</t>
    </rPh>
    <phoneticPr fontId="14"/>
  </si>
  <si>
    <t>令和４年　　月　　日</t>
    <rPh sb="0" eb="2">
      <t>レイワ</t>
    </rPh>
    <rPh sb="3" eb="4">
      <t>ネン</t>
    </rPh>
    <rPh sb="6" eb="7">
      <t>ガツ</t>
    </rPh>
    <rPh sb="9" eb="10">
      <t>ニチ</t>
    </rPh>
    <phoneticPr fontId="14"/>
  </si>
  <si>
    <t>第２回現地見学会（全対象施設） 参加申込書</t>
    <rPh sb="9" eb="14">
      <t>ゼンタイショウシセツ</t>
    </rPh>
    <phoneticPr fontId="14"/>
  </si>
  <si>
    <t>　東大阪市立学校屋内運動場空調設備等整備事業に係る第２回現地見学会（全対象施設）への参加を申し込みます。</t>
    <rPh sb="23" eb="24">
      <t>カカ</t>
    </rPh>
    <rPh sb="25" eb="26">
      <t>ダイ</t>
    </rPh>
    <rPh sb="27" eb="28">
      <t>カイ</t>
    </rPh>
    <rPh sb="28" eb="30">
      <t>ゲンチ</t>
    </rPh>
    <rPh sb="30" eb="33">
      <t>ケンガクカイ</t>
    </rPh>
    <rPh sb="34" eb="39">
      <t>ゼンタイショウシセツ</t>
    </rPh>
    <rPh sb="42" eb="44">
      <t>サンカ</t>
    </rPh>
    <rPh sb="45" eb="46">
      <t>モウ</t>
    </rPh>
    <rPh sb="47" eb="48">
      <t>コ</t>
    </rPh>
    <phoneticPr fontId="14"/>
  </si>
  <si>
    <t>商号又は名称</t>
    <rPh sb="0" eb="2">
      <t>ショウゴウ</t>
    </rPh>
    <rPh sb="2" eb="3">
      <t>マタ</t>
    </rPh>
    <rPh sb="4" eb="6">
      <t>メイショウ</t>
    </rPh>
    <phoneticPr fontId="14"/>
  </si>
  <si>
    <t>業　種</t>
    <rPh sb="0" eb="1">
      <t>ギョウ</t>
    </rPh>
    <rPh sb="2" eb="3">
      <t>タネ</t>
    </rPh>
    <phoneticPr fontId="14"/>
  </si>
  <si>
    <t>設計　　施工　　工事監理　　維持管理　　その他（　　　　　　　）</t>
    <rPh sb="0" eb="2">
      <t>セッケイ</t>
    </rPh>
    <rPh sb="4" eb="6">
      <t>セコウ</t>
    </rPh>
    <rPh sb="8" eb="10">
      <t>コウジ</t>
    </rPh>
    <rPh sb="10" eb="12">
      <t>カンリ</t>
    </rPh>
    <rPh sb="14" eb="16">
      <t>イジ</t>
    </rPh>
    <rPh sb="16" eb="18">
      <t>カンリ</t>
    </rPh>
    <rPh sb="22" eb="23">
      <t>タ</t>
    </rPh>
    <phoneticPr fontId="14"/>
  </si>
  <si>
    <t>※様式1-6で各対象施設ごとの参加希望に必ず記載し、様式1-5と様式1-6を電子メールに添付して送付してください。</t>
    <rPh sb="1" eb="3">
      <t>ヨウシキ</t>
    </rPh>
    <rPh sb="7" eb="8">
      <t>カク</t>
    </rPh>
    <rPh sb="8" eb="10">
      <t>タイショウ</t>
    </rPh>
    <rPh sb="10" eb="12">
      <t>シセツ</t>
    </rPh>
    <rPh sb="15" eb="17">
      <t>サンカ</t>
    </rPh>
    <rPh sb="17" eb="19">
      <t>キボウ</t>
    </rPh>
    <rPh sb="20" eb="21">
      <t>カナラ</t>
    </rPh>
    <rPh sb="22" eb="24">
      <t>キサイ</t>
    </rPh>
    <rPh sb="26" eb="28">
      <t>ヨウシキ</t>
    </rPh>
    <rPh sb="32" eb="34">
      <t>ヨウシキ</t>
    </rPh>
    <rPh sb="38" eb="40">
      <t>デンシ</t>
    </rPh>
    <rPh sb="44" eb="46">
      <t>テンプ</t>
    </rPh>
    <rPh sb="48" eb="50">
      <t>ソウフ</t>
    </rPh>
    <phoneticPr fontId="14"/>
  </si>
  <si>
    <t>※現地見学会の参加者は、当日、各対象施設の受付にて名刺の提出をお願いします。</t>
    <rPh sb="1" eb="3">
      <t>ゲンチ</t>
    </rPh>
    <rPh sb="7" eb="10">
      <t>サンカシャ</t>
    </rPh>
    <rPh sb="15" eb="16">
      <t>カク</t>
    </rPh>
    <rPh sb="16" eb="18">
      <t>タイショウ</t>
    </rPh>
    <rPh sb="18" eb="20">
      <t>シセツ</t>
    </rPh>
    <rPh sb="21" eb="23">
      <t>ウケツケ</t>
    </rPh>
    <phoneticPr fontId="14"/>
  </si>
  <si>
    <t>（担当者連絡先）</t>
    <rPh sb="1" eb="4">
      <t>タントウシャ</t>
    </rPh>
    <rPh sb="4" eb="7">
      <t>レンラクサキ</t>
    </rPh>
    <phoneticPr fontId="14"/>
  </si>
  <si>
    <t>所在地</t>
    <rPh sb="0" eb="3">
      <t>ショザイチ</t>
    </rPh>
    <phoneticPr fontId="14"/>
  </si>
  <si>
    <t>所属・役職</t>
    <rPh sb="0" eb="2">
      <t>ショゾク</t>
    </rPh>
    <rPh sb="3" eb="5">
      <t>ヤクショク</t>
    </rPh>
    <phoneticPr fontId="14"/>
  </si>
  <si>
    <t>担当者氏名</t>
    <rPh sb="0" eb="3">
      <t>タントウシャ</t>
    </rPh>
    <rPh sb="3" eb="5">
      <t>シメイ</t>
    </rPh>
    <phoneticPr fontId="14"/>
  </si>
  <si>
    <t>電話番号</t>
    <rPh sb="0" eb="2">
      <t>デンワ</t>
    </rPh>
    <rPh sb="2" eb="4">
      <t>バンゴウ</t>
    </rPh>
    <phoneticPr fontId="14"/>
  </si>
  <si>
    <t>FAX番号</t>
    <rPh sb="3" eb="5">
      <t>バンゴウ</t>
    </rPh>
    <phoneticPr fontId="14"/>
  </si>
  <si>
    <t>メールアドレス</t>
    <phoneticPr fontId="14"/>
  </si>
  <si>
    <t>※本様式は各企業単位でご提出ください。なお、担当者氏名等は、代表となる１名の方のみの記入で結構です。</t>
    <phoneticPr fontId="14"/>
  </si>
  <si>
    <t>※本様式については、Microsoft Excel®形式にて作成し、電子メールに添付して送付してください。</t>
    <rPh sb="1" eb="2">
      <t>ホン</t>
    </rPh>
    <rPh sb="2" eb="4">
      <t>ヨウシキ</t>
    </rPh>
    <rPh sb="26" eb="28">
      <t>ケイシキ</t>
    </rPh>
    <rPh sb="30" eb="32">
      <t>サクセイ</t>
    </rPh>
    <rPh sb="34" eb="36">
      <t>デンシ</t>
    </rPh>
    <rPh sb="40" eb="42">
      <t>テンプ</t>
    </rPh>
    <rPh sb="44" eb="46">
      <t>ソウフ</t>
    </rPh>
    <phoneticPr fontId="14"/>
  </si>
  <si>
    <t>※ここから下には何も記載しないで下さい。</t>
    <rPh sb="5" eb="6">
      <t>シタ</t>
    </rPh>
    <rPh sb="8" eb="9">
      <t>ナニ</t>
    </rPh>
    <rPh sb="10" eb="12">
      <t>キサイ</t>
    </rPh>
    <rPh sb="16" eb="17">
      <t>クダ</t>
    </rPh>
    <phoneticPr fontId="14"/>
  </si>
  <si>
    <t>会社名</t>
  </si>
  <si>
    <t>所在地</t>
    <phoneticPr fontId="14"/>
  </si>
  <si>
    <t>所属・役職</t>
  </si>
  <si>
    <t>担当者氏名</t>
  </si>
  <si>
    <t>電話番号</t>
  </si>
  <si>
    <t>FAX番号</t>
    <phoneticPr fontId="14"/>
  </si>
  <si>
    <t>メールアドレス</t>
  </si>
  <si>
    <t>（様式１-６）</t>
    <rPh sb="1" eb="3">
      <t>ヨウシキ</t>
    </rPh>
    <phoneticPr fontId="8"/>
  </si>
  <si>
    <t>第２回現地見学会（全対象施設）対象施設別参加希望</t>
    <rPh sb="9" eb="10">
      <t>ゼン</t>
    </rPh>
    <rPh sb="10" eb="12">
      <t>タイショウ</t>
    </rPh>
    <rPh sb="12" eb="14">
      <t>シセツ</t>
    </rPh>
    <rPh sb="15" eb="19">
      <t>タイショウシセツ</t>
    </rPh>
    <rPh sb="19" eb="20">
      <t>ベツ</t>
    </rPh>
    <rPh sb="20" eb="22">
      <t>サンカ</t>
    </rPh>
    <rPh sb="22" eb="24">
      <t>キボウ</t>
    </rPh>
    <phoneticPr fontId="14"/>
  </si>
  <si>
    <t>参加希望の対象施設のみプルダウンにより参加を選択してください。(不参加は空欄)</t>
    <rPh sb="0" eb="2">
      <t>サンカ</t>
    </rPh>
    <rPh sb="2" eb="4">
      <t>キボウ</t>
    </rPh>
    <rPh sb="5" eb="9">
      <t>タイショウシセツ</t>
    </rPh>
    <rPh sb="19" eb="21">
      <t>サンカ</t>
    </rPh>
    <rPh sb="22" eb="24">
      <t>センタク</t>
    </rPh>
    <rPh sb="32" eb="35">
      <t>フサンカ</t>
    </rPh>
    <rPh sb="36" eb="38">
      <t>クウラン</t>
    </rPh>
    <phoneticPr fontId="14"/>
  </si>
  <si>
    <t>日程</t>
    <rPh sb="0" eb="2">
      <t>ニッテイ</t>
    </rPh>
    <phoneticPr fontId="8"/>
  </si>
  <si>
    <t>学校名</t>
    <rPh sb="0" eb="2">
      <t>ガッコウ</t>
    </rPh>
    <rPh sb="2" eb="3">
      <t>メイ</t>
    </rPh>
    <phoneticPr fontId="8"/>
  </si>
  <si>
    <t>参加希望</t>
    <rPh sb="0" eb="2">
      <t>サンカ</t>
    </rPh>
    <rPh sb="2" eb="4">
      <t>キボウ</t>
    </rPh>
    <phoneticPr fontId="8"/>
  </si>
  <si>
    <t>参加人数</t>
    <rPh sb="0" eb="4">
      <t>サンカニンズウ</t>
    </rPh>
    <phoneticPr fontId="8"/>
  </si>
  <si>
    <t>７月21日（木）</t>
    <rPh sb="1" eb="2">
      <t>ガツ</t>
    </rPh>
    <rPh sb="4" eb="5">
      <t>ニチ</t>
    </rPh>
    <rPh sb="6" eb="7">
      <t>モク</t>
    </rPh>
    <phoneticPr fontId="8"/>
  </si>
  <si>
    <t>１</t>
    <phoneticPr fontId="8"/>
  </si>
  <si>
    <t>高井田西小</t>
  </si>
  <si>
    <t>参加</t>
    <rPh sb="0" eb="2">
      <t>サンカ</t>
    </rPh>
    <phoneticPr fontId="14"/>
  </si>
  <si>
    <t>２</t>
  </si>
  <si>
    <t>高井田中</t>
  </si>
  <si>
    <t>３</t>
  </si>
  <si>
    <t>長堂小</t>
  </si>
  <si>
    <t>４</t>
  </si>
  <si>
    <t>高井田東小</t>
  </si>
  <si>
    <t>５</t>
  </si>
  <si>
    <t>長栄中</t>
  </si>
  <si>
    <t>６</t>
  </si>
  <si>
    <t>森河内小</t>
    <rPh sb="0" eb="4">
      <t>モリカワチショウ</t>
    </rPh>
    <phoneticPr fontId="8"/>
  </si>
  <si>
    <t>７月22日（金）</t>
    <rPh sb="1" eb="2">
      <t>ガツ</t>
    </rPh>
    <rPh sb="4" eb="5">
      <t>ニチ</t>
    </rPh>
    <rPh sb="6" eb="7">
      <t>キン</t>
    </rPh>
    <phoneticPr fontId="8"/>
  </si>
  <si>
    <t>八戸の里小</t>
  </si>
  <si>
    <t>八戸の里東小</t>
  </si>
  <si>
    <t>小阪中</t>
  </si>
  <si>
    <t>小阪小</t>
  </si>
  <si>
    <t>桜橋小</t>
  </si>
  <si>
    <t>７月25日（月）</t>
    <rPh sb="1" eb="2">
      <t>ガツ</t>
    </rPh>
    <rPh sb="4" eb="5">
      <t>ニチ</t>
    </rPh>
    <rPh sb="6" eb="7">
      <t>ゲツ</t>
    </rPh>
    <phoneticPr fontId="8"/>
  </si>
  <si>
    <t>荒川小</t>
  </si>
  <si>
    <t>布施中</t>
  </si>
  <si>
    <t>布施中第２</t>
  </si>
  <si>
    <t>布施小</t>
  </si>
  <si>
    <t>柏田小</t>
  </si>
  <si>
    <t>柏田中</t>
  </si>
  <si>
    <t>７月26日（火）</t>
    <rPh sb="1" eb="2">
      <t>ガツ</t>
    </rPh>
    <rPh sb="4" eb="5">
      <t>ニチ</t>
    </rPh>
    <rPh sb="6" eb="7">
      <t>カ</t>
    </rPh>
    <phoneticPr fontId="8"/>
  </si>
  <si>
    <t>弥刀中</t>
  </si>
  <si>
    <t>弥刀東小</t>
  </si>
  <si>
    <t>弥刀小</t>
  </si>
  <si>
    <t>上小阪小</t>
  </si>
  <si>
    <t>上小阪中</t>
  </si>
  <si>
    <t>長瀬北小</t>
  </si>
  <si>
    <t>７月27日（水）</t>
    <rPh sb="1" eb="2">
      <t>ガツ</t>
    </rPh>
    <rPh sb="4" eb="5">
      <t>ニチ</t>
    </rPh>
    <rPh sb="6" eb="7">
      <t>スイ</t>
    </rPh>
    <phoneticPr fontId="8"/>
  </si>
  <si>
    <t>金岡中</t>
  </si>
  <si>
    <t>長瀬東小</t>
  </si>
  <si>
    <t>長瀬西小</t>
  </si>
  <si>
    <t>長瀬中</t>
  </si>
  <si>
    <t>長瀬南小</t>
  </si>
  <si>
    <t>大蓮小</t>
  </si>
  <si>
    <t>７月28日（木）</t>
    <rPh sb="1" eb="2">
      <t>ガツ</t>
    </rPh>
    <rPh sb="4" eb="5">
      <t>ニチ</t>
    </rPh>
    <rPh sb="6" eb="7">
      <t>モク</t>
    </rPh>
    <phoneticPr fontId="8"/>
  </si>
  <si>
    <t>加納小</t>
  </si>
  <si>
    <t>盾津東中</t>
  </si>
  <si>
    <t>北宮小</t>
  </si>
  <si>
    <t>鴻池東小</t>
  </si>
  <si>
    <t>盾津中</t>
  </si>
  <si>
    <t>弥栄小</t>
  </si>
  <si>
    <t>７月29日（金）</t>
    <rPh sb="1" eb="2">
      <t>ガツ</t>
    </rPh>
    <rPh sb="4" eb="5">
      <t>ニチ</t>
    </rPh>
    <rPh sb="6" eb="7">
      <t>キン</t>
    </rPh>
    <phoneticPr fontId="8"/>
  </si>
  <si>
    <t>意岐部東小</t>
  </si>
  <si>
    <t>岩田西小</t>
  </si>
  <si>
    <t>意岐部中</t>
  </si>
  <si>
    <t>意岐部小</t>
  </si>
  <si>
    <t>藤戸小</t>
  </si>
  <si>
    <t>西堤小</t>
  </si>
  <si>
    <t>７</t>
    <phoneticPr fontId="8"/>
  </si>
  <si>
    <t>新喜多中</t>
  </si>
  <si>
    <t>8月1日（月）</t>
    <rPh sb="1" eb="2">
      <t>ガツ</t>
    </rPh>
    <rPh sb="3" eb="4">
      <t>ニチ</t>
    </rPh>
    <rPh sb="5" eb="6">
      <t>ゲツ</t>
    </rPh>
    <phoneticPr fontId="8"/>
  </si>
  <si>
    <t>花園北小</t>
  </si>
  <si>
    <t>花園小</t>
  </si>
  <si>
    <t>花園中</t>
  </si>
  <si>
    <t>玉串小</t>
  </si>
  <si>
    <t>若江小</t>
  </si>
  <si>
    <t>若江中</t>
  </si>
  <si>
    <t>8月2日（火）</t>
    <rPh sb="1" eb="2">
      <t>ガツ</t>
    </rPh>
    <rPh sb="3" eb="4">
      <t>ニチ</t>
    </rPh>
    <rPh sb="5" eb="6">
      <t>カ</t>
    </rPh>
    <phoneticPr fontId="8"/>
  </si>
  <si>
    <t>英田北小</t>
  </si>
  <si>
    <t>英田中</t>
  </si>
  <si>
    <t>英田南小</t>
  </si>
  <si>
    <t>玉川小</t>
  </si>
  <si>
    <t>玉川中</t>
  </si>
  <si>
    <t>玉美小</t>
  </si>
  <si>
    <t>8月3日（水）</t>
    <rPh sb="1" eb="2">
      <t>ガツ</t>
    </rPh>
    <rPh sb="3" eb="4">
      <t>ニチ</t>
    </rPh>
    <rPh sb="5" eb="6">
      <t>スイ</t>
    </rPh>
    <phoneticPr fontId="8"/>
  </si>
  <si>
    <t>石切東小</t>
  </si>
  <si>
    <t>石切中</t>
  </si>
  <si>
    <t>孔舎衙東小</t>
  </si>
  <si>
    <t>日新高校</t>
  </si>
  <si>
    <t>孔舎衙中</t>
  </si>
  <si>
    <t>孔舎衙小</t>
  </si>
  <si>
    <t>8月4日（木）</t>
    <rPh sb="1" eb="2">
      <t>ガツ</t>
    </rPh>
    <rPh sb="3" eb="4">
      <t>ニチ</t>
    </rPh>
    <rPh sb="5" eb="6">
      <t>モク</t>
    </rPh>
    <phoneticPr fontId="8"/>
  </si>
  <si>
    <t>上四条小</t>
  </si>
  <si>
    <t>縄手小</t>
  </si>
  <si>
    <t>縄手中</t>
  </si>
  <si>
    <t>くすは縄手南(後期)</t>
  </si>
  <si>
    <t>くすは縄手南(前期)</t>
  </si>
  <si>
    <t>池島学園(後期)</t>
  </si>
  <si>
    <t>池島学園(前期)</t>
  </si>
  <si>
    <t>8月5日（金）</t>
    <rPh sb="1" eb="2">
      <t>ガツ</t>
    </rPh>
    <rPh sb="3" eb="4">
      <t>ニチ</t>
    </rPh>
    <rPh sb="5" eb="6">
      <t>キン</t>
    </rPh>
    <phoneticPr fontId="8"/>
  </si>
  <si>
    <t>楠根小</t>
  </si>
  <si>
    <t>楠根中</t>
  </si>
  <si>
    <t>楠根東小</t>
  </si>
  <si>
    <t>成和小</t>
  </si>
  <si>
    <t>8月8日（月）</t>
    <rPh sb="1" eb="2">
      <t>ガツ</t>
    </rPh>
    <rPh sb="3" eb="4">
      <t>ニチ</t>
    </rPh>
    <rPh sb="5" eb="6">
      <t>ゲツ</t>
    </rPh>
    <phoneticPr fontId="8"/>
  </si>
  <si>
    <t>縄手東小</t>
  </si>
  <si>
    <t>縄手北中</t>
  </si>
  <si>
    <t>縄手北小</t>
  </si>
  <si>
    <t>枚岡東小</t>
  </si>
  <si>
    <t>枚岡中</t>
  </si>
  <si>
    <t>枚岡西小</t>
  </si>
  <si>
    <t>石切小</t>
  </si>
  <si>
    <t>※本様式に対象施設別の参加希望を必ず記載し、様式１-５と様式１-６を電子メールに添付して送付してください。</t>
    <rPh sb="1" eb="2">
      <t>ホン</t>
    </rPh>
    <rPh sb="2" eb="4">
      <t>ヨウシキ</t>
    </rPh>
    <rPh sb="5" eb="7">
      <t>タイショウ</t>
    </rPh>
    <rPh sb="7" eb="9">
      <t>シセツ</t>
    </rPh>
    <rPh sb="9" eb="10">
      <t>ベツ</t>
    </rPh>
    <phoneticPr fontId="8"/>
  </si>
  <si>
    <t>（様式１-７）</t>
    <rPh sb="1" eb="3">
      <t>ヨウシキ</t>
    </rPh>
    <phoneticPr fontId="8"/>
  </si>
  <si>
    <t>第３回現地見学会（希望対象施設） 参加申込書</t>
    <rPh sb="9" eb="11">
      <t>キボウ</t>
    </rPh>
    <rPh sb="11" eb="13">
      <t>タイショウ</t>
    </rPh>
    <rPh sb="13" eb="15">
      <t>シセツ</t>
    </rPh>
    <phoneticPr fontId="14"/>
  </si>
  <si>
    <t>　東大阪市立学校屋内運動場空調設備等整備事業に係る第３回現地見学会（希望対象施設）への参加を申し込みます。</t>
    <rPh sb="23" eb="24">
      <t>カカ</t>
    </rPh>
    <rPh sb="25" eb="26">
      <t>ダイ</t>
    </rPh>
    <rPh sb="27" eb="28">
      <t>カイ</t>
    </rPh>
    <rPh sb="28" eb="30">
      <t>ゲンチ</t>
    </rPh>
    <rPh sb="30" eb="33">
      <t>ケンガクカイ</t>
    </rPh>
    <rPh sb="34" eb="36">
      <t>キボウ</t>
    </rPh>
    <rPh sb="36" eb="38">
      <t>タイショウ</t>
    </rPh>
    <rPh sb="38" eb="40">
      <t>シセツ</t>
    </rPh>
    <rPh sb="43" eb="45">
      <t>サンカ</t>
    </rPh>
    <rPh sb="46" eb="47">
      <t>モウ</t>
    </rPh>
    <rPh sb="48" eb="49">
      <t>コ</t>
    </rPh>
    <phoneticPr fontId="14"/>
  </si>
  <si>
    <t>商号又は名称</t>
    <rPh sb="0" eb="2">
      <t>ショウゴウ</t>
    </rPh>
    <rPh sb="2" eb="3">
      <t>マタ</t>
    </rPh>
    <rPh sb="4" eb="6">
      <t>メイショウケンガクカイキボウタイショウシセツサンカモウシコミショ</t>
    </rPh>
    <phoneticPr fontId="14"/>
  </si>
  <si>
    <t>希望対象施設①</t>
    <rPh sb="0" eb="2">
      <t>キボウ</t>
    </rPh>
    <rPh sb="2" eb="4">
      <t>タイショウ</t>
    </rPh>
    <rPh sb="4" eb="6">
      <t>シセツ</t>
    </rPh>
    <phoneticPr fontId="8"/>
  </si>
  <si>
    <t>希望対象施設②</t>
    <rPh sb="0" eb="2">
      <t>キボウ</t>
    </rPh>
    <rPh sb="2" eb="4">
      <t>タイショウ</t>
    </rPh>
    <rPh sb="4" eb="6">
      <t>シセツ</t>
    </rPh>
    <phoneticPr fontId="8"/>
  </si>
  <si>
    <t>希望対象施設③</t>
    <rPh sb="0" eb="2">
      <t>キボウ</t>
    </rPh>
    <rPh sb="2" eb="4">
      <t>タイショウ</t>
    </rPh>
    <rPh sb="4" eb="6">
      <t>シセツ</t>
    </rPh>
    <phoneticPr fontId="8"/>
  </si>
  <si>
    <t>希望対象施設④</t>
    <rPh sb="0" eb="2">
      <t>キボウ</t>
    </rPh>
    <rPh sb="2" eb="4">
      <t>タイショウ</t>
    </rPh>
    <rPh sb="4" eb="6">
      <t>シセツ</t>
    </rPh>
    <phoneticPr fontId="8"/>
  </si>
  <si>
    <t>※入札参加者が希望する対象施設４施設を記載してください。</t>
    <rPh sb="1" eb="3">
      <t>ニュウサツ</t>
    </rPh>
    <rPh sb="3" eb="6">
      <t>サンカシャ</t>
    </rPh>
    <rPh sb="7" eb="9">
      <t>キボウ</t>
    </rPh>
    <rPh sb="11" eb="13">
      <t>タイショウ</t>
    </rPh>
    <rPh sb="13" eb="15">
      <t>シセツ</t>
    </rPh>
    <rPh sb="16" eb="18">
      <t>シセツ</t>
    </rPh>
    <rPh sb="19" eb="21">
      <t>キサイ</t>
    </rPh>
    <phoneticPr fontId="8"/>
  </si>
  <si>
    <t>※本様式はグループ単位でご提出ください。なお、担当者氏名等は、代表となる１名の方のみの記入で結構です。</t>
    <phoneticPr fontId="14"/>
  </si>
  <si>
    <t>希望①</t>
    <rPh sb="0" eb="2">
      <t>キボウ</t>
    </rPh>
    <phoneticPr fontId="8"/>
  </si>
  <si>
    <t>希望②</t>
    <rPh sb="0" eb="2">
      <t>キボウ</t>
    </rPh>
    <phoneticPr fontId="8"/>
  </si>
  <si>
    <t>希望③</t>
    <rPh sb="0" eb="2">
      <t>キボウ</t>
    </rPh>
    <phoneticPr fontId="8"/>
  </si>
  <si>
    <t>希望④</t>
    <rPh sb="0" eb="2">
      <t>キボウ</t>
    </rPh>
    <phoneticPr fontId="8"/>
  </si>
  <si>
    <t>（様式１-８）</t>
    <rPh sb="1" eb="3">
      <t>ヨウシキ</t>
    </rPh>
    <phoneticPr fontId="8"/>
  </si>
  <si>
    <t>第３回現地見学会（希望対象施設） 対象施設別参加人数一覧</t>
    <rPh sb="0" eb="1">
      <t>ダイ</t>
    </rPh>
    <rPh sb="2" eb="3">
      <t>カイ</t>
    </rPh>
    <rPh sb="3" eb="5">
      <t>ゲンチ</t>
    </rPh>
    <rPh sb="5" eb="8">
      <t>ケンガクカイ</t>
    </rPh>
    <rPh sb="9" eb="11">
      <t>キボウ</t>
    </rPh>
    <rPh sb="11" eb="13">
      <t>タイショウ</t>
    </rPh>
    <rPh sb="13" eb="15">
      <t>シセツ</t>
    </rPh>
    <rPh sb="17" eb="19">
      <t>タイショウ</t>
    </rPh>
    <rPh sb="19" eb="21">
      <t>シセツ</t>
    </rPh>
    <rPh sb="21" eb="22">
      <t>ベツ</t>
    </rPh>
    <rPh sb="22" eb="24">
      <t>サンカ</t>
    </rPh>
    <rPh sb="24" eb="26">
      <t>ニンズウ</t>
    </rPh>
    <rPh sb="26" eb="28">
      <t>イチラン</t>
    </rPh>
    <phoneticPr fontId="14"/>
  </si>
  <si>
    <t>代表企業</t>
    <rPh sb="0" eb="2">
      <t>ダイヒョウ</t>
    </rPh>
    <rPh sb="2" eb="4">
      <t>キギョウ</t>
    </rPh>
    <phoneticPr fontId="14"/>
  </si>
  <si>
    <t>入札参加者が希望する対象施設４校について、当日の参加予定人数を記載してください。</t>
    <rPh sb="0" eb="2">
      <t>ニュウサツ</t>
    </rPh>
    <rPh sb="2" eb="5">
      <t>サンカシャ</t>
    </rPh>
    <rPh sb="6" eb="8">
      <t>キボウ</t>
    </rPh>
    <rPh sb="10" eb="12">
      <t>タイショウ</t>
    </rPh>
    <rPh sb="12" eb="14">
      <t>シセツ</t>
    </rPh>
    <rPh sb="15" eb="16">
      <t>コウ</t>
    </rPh>
    <rPh sb="21" eb="23">
      <t>トウジツ</t>
    </rPh>
    <rPh sb="24" eb="26">
      <t>サンカ</t>
    </rPh>
    <rPh sb="26" eb="28">
      <t>ヨテイ</t>
    </rPh>
    <rPh sb="28" eb="30">
      <t>ニンズウ</t>
    </rPh>
    <rPh sb="31" eb="33">
      <t>キサイ</t>
    </rPh>
    <phoneticPr fontId="14"/>
  </si>
  <si>
    <t>対象施設名</t>
    <rPh sb="0" eb="2">
      <t>タイショウ</t>
    </rPh>
    <rPh sb="2" eb="4">
      <t>シセツ</t>
    </rPh>
    <rPh sb="4" eb="5">
      <t>メイ</t>
    </rPh>
    <phoneticPr fontId="8"/>
  </si>
  <si>
    <t>参加予定人数</t>
    <rPh sb="0" eb="2">
      <t>サンカ</t>
    </rPh>
    <rPh sb="2" eb="4">
      <t>ヨテイ</t>
    </rPh>
    <rPh sb="4" eb="6">
      <t>ニンズウ</t>
    </rPh>
    <phoneticPr fontId="8"/>
  </si>
  <si>
    <t>※各対象施設の参加予定人数は、それぞれ20人までとしてください。</t>
    <rPh sb="1" eb="6">
      <t>カクタイショウシセツ</t>
    </rPh>
    <rPh sb="7" eb="13">
      <t>サンカヨテイニンズウ</t>
    </rPh>
    <rPh sb="21" eb="22">
      <t>ニン</t>
    </rPh>
    <phoneticPr fontId="8"/>
  </si>
  <si>
    <t>※最初の現地見学会開催日の前日午後５時30分までに電子メールにて提出してください。</t>
    <rPh sb="1" eb="3">
      <t>サイショ</t>
    </rPh>
    <rPh sb="4" eb="6">
      <t>ゲンチ</t>
    </rPh>
    <rPh sb="6" eb="9">
      <t>ケンガクカイ</t>
    </rPh>
    <rPh sb="9" eb="11">
      <t>カイサイ</t>
    </rPh>
    <rPh sb="11" eb="12">
      <t>ビ</t>
    </rPh>
    <rPh sb="13" eb="15">
      <t>ゼンジツ</t>
    </rPh>
    <rPh sb="15" eb="17">
      <t>ゴゴ</t>
    </rPh>
    <rPh sb="18" eb="19">
      <t>ジ</t>
    </rPh>
    <rPh sb="21" eb="22">
      <t>フン</t>
    </rPh>
    <rPh sb="25" eb="27">
      <t>デンシ</t>
    </rPh>
    <rPh sb="32" eb="34">
      <t>テイシュツ</t>
    </rPh>
    <phoneticPr fontId="8"/>
  </si>
  <si>
    <t>※本様式に対象施設別の参加予定人数を必ず記載し、電子メールに添付して送付してください。</t>
    <rPh sb="1" eb="2">
      <t>ホン</t>
    </rPh>
    <rPh sb="2" eb="4">
      <t>ヨウシキ</t>
    </rPh>
    <rPh sb="5" eb="7">
      <t>タイショウ</t>
    </rPh>
    <rPh sb="7" eb="9">
      <t>シセツ</t>
    </rPh>
    <rPh sb="9" eb="10">
      <t>ベツ</t>
    </rPh>
    <rPh sb="13" eb="17">
      <t>ヨテイニンズウ</t>
    </rPh>
    <phoneticPr fontId="8"/>
  </si>
  <si>
    <t>(様式１-９)</t>
    <rPh sb="1" eb="3">
      <t>ヨウシキ</t>
    </rPh>
    <phoneticPr fontId="14"/>
  </si>
  <si>
    <t>図書の貸与申込書</t>
    <rPh sb="0" eb="2">
      <t>トショ</t>
    </rPh>
    <rPh sb="3" eb="5">
      <t>タイヨ</t>
    </rPh>
    <rPh sb="5" eb="8">
      <t>モウシコミショ</t>
    </rPh>
    <phoneticPr fontId="14"/>
  </si>
  <si>
    <t>（あて先）　東大阪市長　野田　義和</t>
    <rPh sb="3" eb="4">
      <t>サキ</t>
    </rPh>
    <rPh sb="6" eb="11">
      <t>ヒガシオオサカシチョウ</t>
    </rPh>
    <rPh sb="12" eb="14">
      <t>ノダ</t>
    </rPh>
    <rPh sb="15" eb="17">
      <t>ヨシカズ</t>
    </rPh>
    <phoneticPr fontId="14"/>
  </si>
  <si>
    <t>（代表者）</t>
    <rPh sb="1" eb="4">
      <t>ダイヒョウシャ</t>
    </rPh>
    <phoneticPr fontId="14"/>
  </si>
  <si>
    <t>職及び氏名</t>
    <rPh sb="0" eb="1">
      <t>ショク</t>
    </rPh>
    <rPh sb="1" eb="2">
      <t>オヨ</t>
    </rPh>
    <rPh sb="3" eb="5">
      <t>シメイ</t>
    </rPh>
    <phoneticPr fontId="14"/>
  </si>
  <si>
    <t>　東大阪市立学校屋内運動場空調設備等整備事業に係る図書（入札説明書関係）について、貸与を申し込みます。
　なお、図書については、下記の日時に誓約書を提出し、教育委員会事務局施設整備室にて受け取ります。</t>
    <rPh sb="23" eb="24">
      <t>カカ</t>
    </rPh>
    <rPh sb="25" eb="27">
      <t>トショ</t>
    </rPh>
    <rPh sb="28" eb="30">
      <t>ニュウサツ</t>
    </rPh>
    <rPh sb="30" eb="33">
      <t>セツメイショ</t>
    </rPh>
    <rPh sb="33" eb="35">
      <t>カンケイ</t>
    </rPh>
    <rPh sb="41" eb="43">
      <t>タイヨ</t>
    </rPh>
    <rPh sb="44" eb="45">
      <t>モウ</t>
    </rPh>
    <rPh sb="46" eb="47">
      <t>コ</t>
    </rPh>
    <rPh sb="56" eb="58">
      <t>トショ</t>
    </rPh>
    <rPh sb="64" eb="66">
      <t>カキ</t>
    </rPh>
    <rPh sb="67" eb="69">
      <t>ニチジ</t>
    </rPh>
    <rPh sb="70" eb="73">
      <t>セイヤクショ</t>
    </rPh>
    <rPh sb="74" eb="76">
      <t>テイシュツ</t>
    </rPh>
    <rPh sb="78" eb="80">
      <t>キョウイク</t>
    </rPh>
    <rPh sb="80" eb="86">
      <t>イインカイジムキョク</t>
    </rPh>
    <rPh sb="86" eb="88">
      <t>シセツ</t>
    </rPh>
    <rPh sb="88" eb="90">
      <t>セイビ</t>
    </rPh>
    <rPh sb="90" eb="91">
      <t>シツ</t>
    </rPh>
    <rPh sb="93" eb="94">
      <t>ウ</t>
    </rPh>
    <rPh sb="95" eb="96">
      <t>ト</t>
    </rPh>
    <phoneticPr fontId="14"/>
  </si>
  <si>
    <t>記</t>
    <rPh sb="0" eb="1">
      <t>キ</t>
    </rPh>
    <phoneticPr fontId="14"/>
  </si>
  <si>
    <t>受取日時</t>
    <rPh sb="0" eb="1">
      <t>ウ</t>
    </rPh>
    <rPh sb="1" eb="2">
      <t>ト</t>
    </rPh>
    <rPh sb="2" eb="4">
      <t>ニチジ</t>
    </rPh>
    <phoneticPr fontId="14"/>
  </si>
  <si>
    <t>令和４年　月　日　　　　時　　分</t>
    <rPh sb="0" eb="2">
      <t>レイワ</t>
    </rPh>
    <rPh sb="3" eb="4">
      <t>ネン</t>
    </rPh>
    <rPh sb="5" eb="6">
      <t>ガツ</t>
    </rPh>
    <rPh sb="7" eb="8">
      <t>ニチ</t>
    </rPh>
    <rPh sb="12" eb="13">
      <t>ジ</t>
    </rPh>
    <rPh sb="15" eb="16">
      <t>フン</t>
    </rPh>
    <phoneticPr fontId="14"/>
  </si>
  <si>
    <t>※受取日時は、令和４年９月16日（金）までの午前９時から午後５時30分までの間（土・日・祝を除く）としてください。</t>
    <rPh sb="1" eb="3">
      <t>ウケトリ</t>
    </rPh>
    <rPh sb="3" eb="5">
      <t>ニチジ</t>
    </rPh>
    <rPh sb="7" eb="9">
      <t>レイワ</t>
    </rPh>
    <rPh sb="10" eb="11">
      <t>ネン</t>
    </rPh>
    <rPh sb="12" eb="13">
      <t>ガツ</t>
    </rPh>
    <rPh sb="15" eb="16">
      <t>ニチ</t>
    </rPh>
    <rPh sb="17" eb="18">
      <t>キン</t>
    </rPh>
    <rPh sb="22" eb="24">
      <t>ゴゼン</t>
    </rPh>
    <rPh sb="25" eb="26">
      <t>ジ</t>
    </rPh>
    <rPh sb="28" eb="30">
      <t>ゴゴ</t>
    </rPh>
    <rPh sb="31" eb="32">
      <t>ジ</t>
    </rPh>
    <rPh sb="34" eb="35">
      <t>フン</t>
    </rPh>
    <rPh sb="38" eb="39">
      <t>アイダ</t>
    </rPh>
    <rPh sb="40" eb="41">
      <t>ド</t>
    </rPh>
    <rPh sb="42" eb="43">
      <t>ニチ</t>
    </rPh>
    <rPh sb="44" eb="45">
      <t>シュク</t>
    </rPh>
    <rPh sb="46" eb="47">
      <t>ノゾ</t>
    </rPh>
    <phoneticPr fontId="14"/>
  </si>
  <si>
    <t>※本様式については、Microsoft Excel®形式にて作成し、電子メールに添付して送付してください。</t>
    <phoneticPr fontId="14"/>
  </si>
  <si>
    <t>(様式１-10)</t>
    <rPh sb="1" eb="3">
      <t>ヨウシキ</t>
    </rPh>
    <phoneticPr fontId="14"/>
  </si>
  <si>
    <t>（あて先）東大阪市長　野田　義和</t>
    <rPh sb="5" eb="10">
      <t>ヒガシオオサカシチョウ</t>
    </rPh>
    <rPh sb="11" eb="13">
      <t>ノダ</t>
    </rPh>
    <rPh sb="14" eb="16">
      <t>ヨシカズ</t>
    </rPh>
    <phoneticPr fontId="14"/>
  </si>
  <si>
    <t>㊞</t>
    <phoneticPr fontId="14"/>
  </si>
  <si>
    <t>図書の貸与誓約書</t>
    <rPh sb="0" eb="2">
      <t>トショ</t>
    </rPh>
    <rPh sb="3" eb="5">
      <t>タイヨ</t>
    </rPh>
    <rPh sb="5" eb="8">
      <t>セイヤクショ</t>
    </rPh>
    <phoneticPr fontId="14"/>
  </si>
  <si>
    <t>　東大阪市立学校屋内運動場空調設備等整備事業に係る図書（入札説明書関係）の受け取りにあたり、下記事項を遵守することを誓約します。</t>
    <rPh sb="1" eb="4">
      <t>ヒガシオオサカ</t>
    </rPh>
    <rPh sb="4" eb="5">
      <t>シ</t>
    </rPh>
    <rPh sb="5" eb="6">
      <t>リツ</t>
    </rPh>
    <rPh sb="6" eb="8">
      <t>ガッコウ</t>
    </rPh>
    <rPh sb="8" eb="10">
      <t>オクナイ</t>
    </rPh>
    <rPh sb="10" eb="13">
      <t>ウンドウジョウ</t>
    </rPh>
    <rPh sb="13" eb="15">
      <t>クウチョウ</t>
    </rPh>
    <rPh sb="15" eb="17">
      <t>セツビ</t>
    </rPh>
    <rPh sb="17" eb="18">
      <t>ナド</t>
    </rPh>
    <rPh sb="18" eb="20">
      <t>セイビ</t>
    </rPh>
    <rPh sb="20" eb="22">
      <t>ジギョウ</t>
    </rPh>
    <rPh sb="23" eb="24">
      <t>カカ</t>
    </rPh>
    <rPh sb="25" eb="27">
      <t>トショ</t>
    </rPh>
    <rPh sb="28" eb="30">
      <t>ニュウサツ</t>
    </rPh>
    <rPh sb="30" eb="33">
      <t>セツメイショ</t>
    </rPh>
    <rPh sb="33" eb="35">
      <t>カンケイ</t>
    </rPh>
    <rPh sb="37" eb="38">
      <t>ウ</t>
    </rPh>
    <rPh sb="39" eb="40">
      <t>ト</t>
    </rPh>
    <rPh sb="46" eb="48">
      <t>カキ</t>
    </rPh>
    <rPh sb="48" eb="50">
      <t>ジコウ</t>
    </rPh>
    <rPh sb="51" eb="53">
      <t>ジュンシュ</t>
    </rPh>
    <rPh sb="58" eb="60">
      <t>セイヤク</t>
    </rPh>
    <phoneticPr fontId="14"/>
  </si>
  <si>
    <t xml:space="preserve">第１（利用の目的）
１　当社は、本事業の入札の参加を検討する目的（以下「本目的」という）のためにのみ本資料の貸与を受けるものであり、本目的以外の目的のために本資料を利用しません。
２　当社は、本目的を達するために必要な範囲及び方法で、当社の代理人、補助者その他の者（以下「代理人等」という）に対し、本資料の全部又は一部を開示することができるものとします。
第２（秘密の保持）
１　当社は、開示を受けた本資料を秘密として保持するものとし、前項に定める場合のほか、第三者に対し開示しません。
２　本資料の全部又は一部を開示を受けた代理人等は、当社と同じく本資料を秘密として保持します。
第３（期間）
前項までに定める秘密の保持は、当社及び代理人等が本事業の入札に応じない場合及び入札に応じ落札者とならなかった場合であっても、存続するものとします。
第４（本資料の返還）
受領した本データは、市の定める返却方法に従い、令和４年11月９日（水）午後５時30分までに、市に返還します。
第５（損害賠償）
前４項に違反し、市又は第三者に損害が発生し、かかる損害が賠償の対象となる場合は、その損害を賠償します。
</t>
    <rPh sb="133" eb="135">
      <t>イカ</t>
    </rPh>
    <rPh sb="136" eb="139">
      <t>ダイリニン</t>
    </rPh>
    <rPh sb="139" eb="140">
      <t>トウ</t>
    </rPh>
    <rPh sb="247" eb="248">
      <t>ホン</t>
    </rPh>
    <rPh sb="248" eb="250">
      <t>シリョウ</t>
    </rPh>
    <rPh sb="251" eb="253">
      <t>ゼンブ</t>
    </rPh>
    <rPh sb="253" eb="254">
      <t>マタ</t>
    </rPh>
    <rPh sb="255" eb="257">
      <t>イチブ</t>
    </rPh>
    <rPh sb="258" eb="260">
      <t>カイジ</t>
    </rPh>
    <rPh sb="261" eb="262">
      <t>ウ</t>
    </rPh>
    <rPh sb="264" eb="267">
      <t>ダイリニン</t>
    </rPh>
    <rPh sb="267" eb="268">
      <t>トウ</t>
    </rPh>
    <rPh sb="270" eb="272">
      <t>トウシャ</t>
    </rPh>
    <rPh sb="273" eb="274">
      <t>オナ</t>
    </rPh>
    <rPh sb="276" eb="277">
      <t>ホン</t>
    </rPh>
    <rPh sb="277" eb="279">
      <t>シリョウ</t>
    </rPh>
    <rPh sb="280" eb="282">
      <t>ヒミツ</t>
    </rPh>
    <rPh sb="285" eb="287">
      <t>ホジ</t>
    </rPh>
    <rPh sb="317" eb="318">
      <t>オヨ</t>
    </rPh>
    <rPh sb="319" eb="322">
      <t>ダイリニン</t>
    </rPh>
    <rPh sb="322" eb="323">
      <t>トウ</t>
    </rPh>
    <rPh sb="409" eb="411">
      <t>レイワ</t>
    </rPh>
    <rPh sb="412" eb="413">
      <t>ネン</t>
    </rPh>
    <rPh sb="415" eb="416">
      <t>ガツ</t>
    </rPh>
    <rPh sb="417" eb="418">
      <t>ニチ</t>
    </rPh>
    <rPh sb="419" eb="420">
      <t>スイ</t>
    </rPh>
    <rPh sb="421" eb="422">
      <t>ウマ</t>
    </rPh>
    <rPh sb="424" eb="425">
      <t>ジ</t>
    </rPh>
    <rPh sb="427" eb="428">
      <t>フン</t>
    </rPh>
    <rPh sb="442" eb="443">
      <t>ダイ</t>
    </rPh>
    <rPh sb="445" eb="447">
      <t>ソンガイ</t>
    </rPh>
    <rPh sb="447" eb="449">
      <t>バイショウ</t>
    </rPh>
    <rPh sb="451" eb="452">
      <t>ゼン</t>
    </rPh>
    <rPh sb="453" eb="454">
      <t>コウ</t>
    </rPh>
    <rPh sb="455" eb="457">
      <t>イハン</t>
    </rPh>
    <rPh sb="459" eb="460">
      <t>シ</t>
    </rPh>
    <rPh sb="460" eb="461">
      <t>マタ</t>
    </rPh>
    <rPh sb="462" eb="463">
      <t>ダイ</t>
    </rPh>
    <phoneticPr fontId="14"/>
  </si>
  <si>
    <t>担当者氏名</t>
    <phoneticPr fontId="14"/>
  </si>
  <si>
    <t>市処理欄</t>
    <rPh sb="0" eb="1">
      <t>シ</t>
    </rPh>
    <rPh sb="1" eb="3">
      <t>ショリ</t>
    </rPh>
    <rPh sb="3" eb="4">
      <t>ラン</t>
    </rPh>
    <phoneticPr fontId="14"/>
  </si>
  <si>
    <t>番号</t>
    <rPh sb="0" eb="2">
      <t>バンゴウ</t>
    </rPh>
    <phoneticPr fontId="14"/>
  </si>
  <si>
    <t>返却日</t>
    <rPh sb="0" eb="2">
      <t>ヘンキャク</t>
    </rPh>
    <rPh sb="2" eb="3">
      <t>ビ</t>
    </rPh>
    <phoneticPr fontId="14"/>
  </si>
  <si>
    <t>※この誓約書は、押印の上、受け取り時に持参してください。</t>
    <rPh sb="3" eb="6">
      <t>セイヤクショ</t>
    </rPh>
    <rPh sb="8" eb="10">
      <t>オウイン</t>
    </rPh>
    <rPh sb="11" eb="12">
      <t>ウエ</t>
    </rPh>
    <rPh sb="13" eb="14">
      <t>ウ</t>
    </rPh>
    <rPh sb="15" eb="16">
      <t>ト</t>
    </rPh>
    <rPh sb="17" eb="18">
      <t>ジ</t>
    </rPh>
    <rPh sb="19" eb="21">
      <t>ジサン</t>
    </rPh>
    <phoneticPr fontId="14"/>
  </si>
  <si>
    <t>※現地見学会の参加人数は、１企業あたり各２名までとしますが、事前に参加者を届け出る必要はありません。</t>
    <rPh sb="1" eb="3">
      <t>ゲンチ</t>
    </rPh>
    <rPh sb="3" eb="5">
      <t>ケンガク</t>
    </rPh>
    <rPh sb="5" eb="6">
      <t>カイ</t>
    </rPh>
    <rPh sb="7" eb="9">
      <t>サンカ</t>
    </rPh>
    <rPh sb="9" eb="11">
      <t>ニンズウ</t>
    </rPh>
    <rPh sb="14" eb="16">
      <t>キギョウ</t>
    </rPh>
    <rPh sb="19" eb="20">
      <t>カク</t>
    </rPh>
    <rPh sb="21" eb="22">
      <t>メイ</t>
    </rPh>
    <rPh sb="30" eb="32">
      <t>ジゼン</t>
    </rPh>
    <rPh sb="33" eb="35">
      <t>サンカ</t>
    </rPh>
    <rPh sb="35" eb="36">
      <t>シャ</t>
    </rPh>
    <rPh sb="37" eb="38">
      <t>トド</t>
    </rPh>
    <rPh sb="39" eb="40">
      <t>デ</t>
    </rPh>
    <rPh sb="41" eb="43">
      <t>ヒツヨウ</t>
    </rPh>
    <phoneticPr fontId="14"/>
  </si>
  <si>
    <t>A-3-5</t>
    <phoneticPr fontId="8"/>
  </si>
  <si>
    <t>A-3-6</t>
    <phoneticPr fontId="8"/>
  </si>
  <si>
    <t>※設計・施工・工事監理費以外に係る費用として、融資組成費用やSPC設立に係る費用、その他必要な費用等を入力すること。</t>
    <rPh sb="12" eb="14">
      <t>イガイ</t>
    </rPh>
    <rPh sb="15" eb="16">
      <t>カカ</t>
    </rPh>
    <rPh sb="17" eb="19">
      <t>ヒヨウ</t>
    </rPh>
    <rPh sb="23" eb="29">
      <t>ユウシソセイヒヨウ</t>
    </rPh>
    <rPh sb="33" eb="35">
      <t>セツリツ</t>
    </rPh>
    <rPh sb="36" eb="37">
      <t>カカ</t>
    </rPh>
    <rPh sb="38" eb="40">
      <t>ヒヨウ</t>
    </rPh>
    <rPh sb="43" eb="44">
      <t>タ</t>
    </rPh>
    <rPh sb="44" eb="46">
      <t>ヒツヨウ</t>
    </rPh>
    <rPh sb="47" eb="49">
      <t>ヒヨウ</t>
    </rPh>
    <rPh sb="49" eb="50">
      <t>ナド</t>
    </rPh>
    <rPh sb="51" eb="53">
      <t>ニュウリョク</t>
    </rPh>
    <phoneticPr fontId="8"/>
  </si>
  <si>
    <t>※処分費を含みます</t>
    <rPh sb="1" eb="4">
      <t>ショブンヒ</t>
    </rPh>
    <rPh sb="5" eb="6">
      <t>フク</t>
    </rPh>
    <phoneticPr fontId="8"/>
  </si>
  <si>
    <t>※撤去費、処分費を含みます</t>
    <rPh sb="1" eb="4">
      <t>テッキョヒ</t>
    </rPh>
    <rPh sb="5" eb="8">
      <t>ショブンヒ</t>
    </rPh>
    <rPh sb="9" eb="10">
      <t>フク</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</si>
</sst>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_ "/>
    <numFmt numFmtId="177" formatCode="#,##0.000_ "/>
    <numFmt numFmtId="178" formatCode="#,##0.00_);[Red]\(#,##0.00\)"/>
    <numFmt numFmtId="179" formatCode="00"/>
    <numFmt numFmtId="180" formatCode="0.0_ "/>
    <numFmt numFmtId="181" formatCode="0.00_ "/>
    <numFmt numFmtId="182" formatCode="0.000_ "/>
    <numFmt numFmtId="183" formatCode="#,##0.0;[Red]\-#,##0.0"/>
    <numFmt numFmtId="184" formatCode="0.0000_ "/>
    <numFmt numFmtId="185" formatCode="\(0\)"/>
    <numFmt numFmtId="186" formatCode="0&quot;人&quot;"/>
  </numFmts>
  <fonts count="67">
    <font>
      <sz val="10"/>
      <color theme="1"/>
      <name val="ＭＳ 明朝"/>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明朝"/>
      <family val="2"/>
      <charset val="128"/>
    </font>
    <font>
      <sz val="10"/>
      <color theme="1"/>
      <name val="ＭＳ Ｐ明朝"/>
      <family val="1"/>
      <charset val="128"/>
    </font>
    <font>
      <sz val="14"/>
      <color theme="1"/>
      <name val="ＭＳ Ｐ明朝"/>
      <family val="1"/>
      <charset val="128"/>
    </font>
    <font>
      <sz val="16"/>
      <color theme="1"/>
      <name val="ＭＳ Ｐ明朝"/>
      <family val="1"/>
      <charset val="128"/>
    </font>
    <font>
      <sz val="10"/>
      <name val="ＭＳ Ｐ明朝"/>
      <family val="1"/>
      <charset val="128"/>
    </font>
    <font>
      <sz val="10"/>
      <color theme="1"/>
      <name val="ＭＳ 明朝"/>
      <family val="2"/>
      <charset val="128"/>
    </font>
    <font>
      <sz val="6"/>
      <name val="ＭＳ Ｐゴシック"/>
      <family val="3"/>
      <charset val="128"/>
    </font>
    <font>
      <sz val="9"/>
      <name val="ＭＳ Ｐ明朝"/>
      <family val="1"/>
      <charset val="128"/>
    </font>
    <font>
      <sz val="9"/>
      <color theme="1"/>
      <name val="ＭＳ Ｐ明朝"/>
      <family val="1"/>
      <charset val="128"/>
    </font>
    <font>
      <sz val="11"/>
      <name val="ＭＳ Ｐゴシック"/>
      <family val="3"/>
      <charset val="128"/>
    </font>
    <font>
      <sz val="11"/>
      <name val="ＭＳ Ｐ明朝"/>
      <family val="1"/>
      <charset val="128"/>
    </font>
    <font>
      <sz val="10"/>
      <name val="ＭＳ Ｐゴシック"/>
      <family val="3"/>
      <charset val="128"/>
    </font>
    <font>
      <sz val="12"/>
      <name val="ＭＳ Ｐゴシック"/>
      <family val="3"/>
      <charset val="128"/>
    </font>
    <font>
      <sz val="12"/>
      <color theme="1"/>
      <name val="ＭＳ Ｐ明朝"/>
      <family val="1"/>
      <charset val="128"/>
    </font>
    <font>
      <sz val="10"/>
      <color theme="1"/>
      <name val="HGPｺﾞｼｯｸM"/>
      <family val="2"/>
      <charset val="128"/>
    </font>
    <font>
      <sz val="10"/>
      <color indexed="8"/>
      <name val="ＭＳ Ｐ明朝"/>
      <family val="1"/>
      <charset val="128"/>
    </font>
    <font>
      <sz val="9"/>
      <color indexed="8"/>
      <name val="ＭＳ Ｐ明朝"/>
      <family val="1"/>
      <charset val="128"/>
    </font>
    <font>
      <sz val="11"/>
      <color theme="1"/>
      <name val="ＭＳ Ｐゴシック"/>
      <family val="3"/>
      <charset val="128"/>
      <scheme val="minor"/>
    </font>
    <font>
      <sz val="10.5"/>
      <color theme="1"/>
      <name val="ＭＳ Ｐ明朝"/>
      <family val="2"/>
      <charset val="128"/>
    </font>
    <font>
      <sz val="14"/>
      <name val="ＭＳ Ｐ明朝"/>
      <family val="1"/>
      <charset val="128"/>
    </font>
    <font>
      <b/>
      <sz val="10"/>
      <name val="ＭＳ Ｐ明朝"/>
      <family val="1"/>
      <charset val="128"/>
    </font>
    <font>
      <sz val="10"/>
      <color rgb="FF000000"/>
      <name val="ＭＳ Ｐ明朝"/>
      <family val="1"/>
      <charset val="128"/>
    </font>
    <font>
      <sz val="10"/>
      <color rgb="FFFF0000"/>
      <name val="ＭＳ Ｐ明朝"/>
      <family val="1"/>
      <charset val="128"/>
    </font>
    <font>
      <sz val="10"/>
      <color rgb="FFFFFF00"/>
      <name val="ＭＳ Ｐ明朝"/>
      <family val="1"/>
      <charset val="128"/>
    </font>
    <font>
      <sz val="9"/>
      <color rgb="FFFF0000"/>
      <name val="ＭＳ Ｐ明朝"/>
      <family val="1"/>
      <charset val="128"/>
    </font>
    <font>
      <sz val="10"/>
      <name val="ＭＳ 明朝"/>
      <family val="1"/>
      <charset val="128"/>
    </font>
    <font>
      <sz val="10"/>
      <name val="ＭＳ 明朝"/>
      <family val="2"/>
      <charset val="128"/>
    </font>
    <font>
      <sz val="14"/>
      <name val="ＭＳ 明朝"/>
      <family val="1"/>
      <charset val="128"/>
    </font>
    <font>
      <sz val="14"/>
      <name val="Meiryo UI"/>
      <family val="3"/>
      <charset val="128"/>
    </font>
    <font>
      <sz val="9"/>
      <name val="ＭＳ 明朝"/>
      <family val="1"/>
      <charset val="128"/>
    </font>
    <font>
      <b/>
      <sz val="10"/>
      <color theme="1"/>
      <name val="ＭＳ Ｐゴシック"/>
      <family val="3"/>
      <charset val="128"/>
      <scheme val="major"/>
    </font>
    <font>
      <sz val="16"/>
      <name val="ＭＳ Ｐ明朝"/>
      <family val="1"/>
      <charset val="128"/>
    </font>
    <font>
      <sz val="10"/>
      <color indexed="10"/>
      <name val="ＭＳ Ｐゴシック"/>
      <family val="3"/>
      <charset val="128"/>
    </font>
    <font>
      <sz val="10"/>
      <color rgb="FFFF0000"/>
      <name val="ＭＳ Ｐゴシック"/>
      <family val="3"/>
      <charset val="128"/>
    </font>
    <font>
      <sz val="11"/>
      <color theme="1"/>
      <name val="ＭＳ Ｐ明朝"/>
      <family val="1"/>
      <charset val="128"/>
    </font>
    <font>
      <b/>
      <sz val="11"/>
      <color rgb="FFFF0000"/>
      <name val="ＭＳ Ｐゴシック"/>
      <family val="3"/>
      <charset val="128"/>
    </font>
    <font>
      <sz val="10"/>
      <name val="HGS創英角ｺﾞｼｯｸUB"/>
      <family val="3"/>
      <charset val="128"/>
    </font>
    <font>
      <sz val="9"/>
      <name val="ＭＳ Ｐゴシック"/>
      <family val="3"/>
      <charset val="128"/>
    </font>
    <font>
      <vertAlign val="superscript"/>
      <sz val="11"/>
      <name val="ＭＳ Ｐゴシック"/>
      <family val="3"/>
      <charset val="128"/>
    </font>
    <font>
      <sz val="8"/>
      <name val="ＭＳ Ｐゴシック"/>
      <family val="3"/>
      <charset val="128"/>
    </font>
    <font>
      <b/>
      <sz val="10"/>
      <name val="ＭＳ Ｐゴシック"/>
      <family val="3"/>
      <charset val="128"/>
    </font>
    <font>
      <sz val="10"/>
      <name val="ＭＳ ゴシック"/>
      <family val="3"/>
      <charset val="128"/>
    </font>
    <font>
      <vertAlign val="superscript"/>
      <sz val="10"/>
      <name val="ＭＳ Ｐゴシック"/>
      <family val="3"/>
      <charset val="128"/>
    </font>
    <font>
      <vertAlign val="superscript"/>
      <sz val="10"/>
      <color rgb="FFFF0000"/>
      <name val="ＭＳ Ｐゴシック"/>
      <family val="3"/>
      <charset val="128"/>
    </font>
    <font>
      <sz val="9"/>
      <color indexed="81"/>
      <name val="ＭＳ Ｐゴシック"/>
      <family val="3"/>
      <charset val="128"/>
    </font>
    <font>
      <sz val="11"/>
      <name val="ＭＳ ゴシック"/>
      <family val="3"/>
      <charset val="128"/>
    </font>
    <font>
      <sz val="6"/>
      <name val="ＭＳ Ｐゴシック"/>
      <family val="2"/>
      <charset val="128"/>
      <scheme val="minor"/>
    </font>
    <font>
      <sz val="11"/>
      <name val="明朝"/>
      <family val="1"/>
      <charset val="128"/>
    </font>
    <font>
      <sz val="6"/>
      <name val="ＭＳ Ｐ明朝"/>
      <family val="1"/>
      <charset val="128"/>
    </font>
    <font>
      <sz val="8"/>
      <name val="ＭＳ 明朝"/>
      <family val="1"/>
      <charset val="128"/>
    </font>
    <font>
      <sz val="10"/>
      <color rgb="FF0070C0"/>
      <name val="ＭＳ Ｐ明朝"/>
      <family val="1"/>
      <charset val="128"/>
    </font>
    <font>
      <b/>
      <sz val="10"/>
      <color rgb="FFFF0000"/>
      <name val="ＭＳ Ｐゴシック"/>
      <family val="3"/>
      <charset val="128"/>
      <scheme val="minor"/>
    </font>
    <font>
      <sz val="6"/>
      <color rgb="FFFF0000"/>
      <name val="ＭＳ Ｐ明朝"/>
      <family val="1"/>
      <charset val="128"/>
    </font>
    <font>
      <b/>
      <sz val="10"/>
      <name val="ＭＳ Ｐゴシック"/>
      <family val="3"/>
      <charset val="128"/>
      <scheme val="major"/>
    </font>
    <font>
      <sz val="11"/>
      <color rgb="FFFF0000"/>
      <name val="ＭＳ Ｐ明朝"/>
      <family val="1"/>
      <charset val="128"/>
    </font>
    <font>
      <sz val="11"/>
      <color rgb="FFFF00FF"/>
      <name val="ＭＳ Ｐ明朝"/>
      <family val="1"/>
      <charset val="128"/>
    </font>
    <font>
      <b/>
      <sz val="18"/>
      <color theme="3"/>
      <name val="ＭＳ Ｐゴシック"/>
      <family val="2"/>
      <charset val="128"/>
      <scheme val="major"/>
    </font>
    <font>
      <sz val="14"/>
      <color theme="1"/>
      <name val="Meiryo UI"/>
      <family val="3"/>
      <charset val="128"/>
    </font>
    <font>
      <sz val="12"/>
      <name val="ＭＳ Ｐ明朝"/>
      <family val="1"/>
      <charset val="128"/>
    </font>
  </fonts>
  <fills count="16">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99"/>
        <bgColor indexed="64"/>
      </patternFill>
    </fill>
    <fill>
      <patternFill patternType="lightGray"/>
    </fill>
    <fill>
      <patternFill patternType="solid">
        <fgColor rgb="FFCCFFCC"/>
        <bgColor indexed="64"/>
      </patternFill>
    </fill>
    <fill>
      <patternFill patternType="solid">
        <fgColor rgb="FFFFC00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indexed="22"/>
        <bgColor indexed="64"/>
      </patternFill>
    </fill>
    <fill>
      <patternFill patternType="solid">
        <fgColor indexed="13"/>
        <bgColor indexed="64"/>
      </patternFill>
    </fill>
  </fills>
  <borders count="27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right/>
      <top style="thin">
        <color auto="1"/>
      </top>
      <bottom style="thin">
        <color auto="1"/>
      </bottom>
      <diagonal/>
    </border>
    <border>
      <left style="dotted">
        <color auto="1"/>
      </left>
      <right/>
      <top style="thin">
        <color auto="1"/>
      </top>
      <bottom style="thin">
        <color auto="1"/>
      </bottom>
      <diagonal/>
    </border>
    <border>
      <left style="thin">
        <color auto="1"/>
      </left>
      <right style="thin">
        <color auto="1"/>
      </right>
      <top style="thin">
        <color auto="1"/>
      </top>
      <bottom style="dotted">
        <color auto="1"/>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style="thin">
        <color auto="1"/>
      </left>
      <right/>
      <top style="dotted">
        <color auto="1"/>
      </top>
      <bottom style="thin">
        <color auto="1"/>
      </bottom>
      <diagonal/>
    </border>
    <border>
      <left/>
      <right style="thin">
        <color auto="1"/>
      </right>
      <top style="dotted">
        <color auto="1"/>
      </top>
      <bottom style="thin">
        <color auto="1"/>
      </bottom>
      <diagonal/>
    </border>
    <border>
      <left/>
      <right/>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right/>
      <top style="thin">
        <color auto="1"/>
      </top>
      <bottom/>
      <diagonal/>
    </border>
    <border>
      <left/>
      <right style="thin">
        <color auto="1"/>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style="thin">
        <color auto="1"/>
      </left>
      <right style="thin">
        <color auto="1"/>
      </right>
      <top style="hair">
        <color auto="1"/>
      </top>
      <bottom/>
      <diagonal/>
    </border>
    <border>
      <left style="thin">
        <color auto="1"/>
      </left>
      <right style="thin">
        <color auto="1"/>
      </right>
      <top/>
      <bottom style="hair">
        <color auto="1"/>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thin">
        <color auto="1"/>
      </left>
      <right/>
      <top style="hair">
        <color auto="1"/>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diagonal/>
    </border>
    <border>
      <left style="thin">
        <color auto="1"/>
      </left>
      <right style="thin">
        <color auto="1"/>
      </right>
      <top/>
      <bottom style="medium">
        <color auto="1"/>
      </bottom>
      <diagonal/>
    </border>
    <border>
      <left style="thin">
        <color auto="1"/>
      </left>
      <right style="hair">
        <color auto="1"/>
      </right>
      <top/>
      <bottom/>
      <diagonal/>
    </border>
    <border>
      <left style="thin">
        <color auto="1"/>
      </left>
      <right style="hair">
        <color auto="1"/>
      </right>
      <top/>
      <bottom style="thin">
        <color auto="1"/>
      </bottom>
      <diagonal/>
    </border>
    <border>
      <left style="thin">
        <color auto="1"/>
      </left>
      <right style="thin">
        <color auto="1"/>
      </right>
      <top style="thin">
        <color auto="1"/>
      </top>
      <bottom style="medium">
        <color auto="1"/>
      </bottom>
      <diagonal/>
    </border>
    <border>
      <left/>
      <right/>
      <top style="hair">
        <color auto="1"/>
      </top>
      <bottom style="thin">
        <color auto="1"/>
      </bottom>
      <diagonal/>
    </border>
    <border>
      <left/>
      <right/>
      <top style="thin">
        <color auto="1"/>
      </top>
      <bottom style="hair">
        <color auto="1"/>
      </bottom>
      <diagonal/>
    </border>
    <border>
      <left/>
      <right style="thin">
        <color auto="1"/>
      </right>
      <top/>
      <bottom/>
      <diagonal/>
    </border>
    <border>
      <left/>
      <right style="medium">
        <color auto="1"/>
      </right>
      <top/>
      <bottom style="medium">
        <color auto="1"/>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style="hair">
        <color auto="1"/>
      </left>
      <right style="thin">
        <color auto="1"/>
      </right>
      <top/>
      <bottom/>
      <diagonal/>
    </border>
    <border>
      <left/>
      <right/>
      <top style="hair">
        <color auto="1"/>
      </top>
      <bottom/>
      <diagonal/>
    </border>
    <border>
      <left style="thin">
        <color auto="1"/>
      </left>
      <right style="hair">
        <color auto="1"/>
      </right>
      <top/>
      <bottom style="hair">
        <color auto="1"/>
      </bottom>
      <diagonal/>
    </border>
    <border>
      <left style="medium">
        <color auto="1"/>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style="double">
        <color indexed="64"/>
      </top>
      <bottom/>
      <diagonal/>
    </border>
    <border>
      <left/>
      <right/>
      <top/>
      <bottom style="double">
        <color indexed="64"/>
      </bottom>
      <diagonal/>
    </border>
    <border>
      <left style="thin">
        <color indexed="64"/>
      </left>
      <right style="medium">
        <color indexed="64"/>
      </right>
      <top style="thin">
        <color indexed="64"/>
      </top>
      <bottom style="hair">
        <color indexed="64"/>
      </bottom>
      <diagonal/>
    </border>
    <border>
      <left style="medium">
        <color indexed="64"/>
      </left>
      <right/>
      <top/>
      <bottom/>
      <diagonal/>
    </border>
    <border>
      <left/>
      <right style="medium">
        <color indexed="64"/>
      </right>
      <top style="double">
        <color indexed="64"/>
      </top>
      <bottom style="thin">
        <color indexed="64"/>
      </bottom>
      <diagonal/>
    </border>
    <border>
      <left/>
      <right style="medium">
        <color indexed="64"/>
      </right>
      <top style="medium">
        <color indexed="64"/>
      </top>
      <bottom/>
      <diagonal/>
    </border>
    <border>
      <left/>
      <right/>
      <top style="medium">
        <color indexed="64"/>
      </top>
      <bottom/>
      <diagonal/>
    </border>
    <border>
      <left/>
      <right style="medium">
        <color auto="1"/>
      </right>
      <top style="thin">
        <color auto="1"/>
      </top>
      <bottom style="thin">
        <color auto="1"/>
      </bottom>
      <diagonal/>
    </border>
    <border>
      <left style="medium">
        <color auto="1"/>
      </left>
      <right/>
      <top style="medium">
        <color auto="1"/>
      </top>
      <bottom/>
      <diagonal/>
    </border>
    <border>
      <left style="thin">
        <color auto="1"/>
      </left>
      <right style="thin">
        <color auto="1"/>
      </right>
      <top style="medium">
        <color auto="1"/>
      </top>
      <bottom/>
      <diagonal/>
    </border>
    <border>
      <left style="thin">
        <color auto="1"/>
      </left>
      <right style="medium">
        <color indexed="64"/>
      </right>
      <top/>
      <bottom style="thin">
        <color auto="1"/>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bottom style="double">
        <color indexed="64"/>
      </bottom>
      <diagonal/>
    </border>
    <border>
      <left style="medium">
        <color indexed="64"/>
      </left>
      <right/>
      <top style="double">
        <color indexed="64"/>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top/>
      <bottom style="thin">
        <color indexed="64"/>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right style="thin">
        <color indexed="64"/>
      </right>
      <top/>
      <bottom style="medium">
        <color indexed="64"/>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hair">
        <color auto="1"/>
      </left>
      <right style="thin">
        <color auto="1"/>
      </right>
      <top/>
      <bottom style="hair">
        <color auto="1"/>
      </bottom>
      <diagonal/>
    </border>
    <border>
      <left/>
      <right style="thin">
        <color auto="1"/>
      </right>
      <top style="hair">
        <color auto="1"/>
      </top>
      <bottom style="thin">
        <color indexed="64"/>
      </bottom>
      <diagonal/>
    </border>
    <border diagonalUp="1">
      <left style="thin">
        <color auto="1"/>
      </left>
      <right/>
      <top style="thin">
        <color indexed="64"/>
      </top>
      <bottom style="thin">
        <color auto="1"/>
      </bottom>
      <diagonal style="thin">
        <color auto="1"/>
      </diagonal>
    </border>
    <border>
      <left style="hair">
        <color auto="1"/>
      </left>
      <right style="hair">
        <color auto="1"/>
      </right>
      <top/>
      <bottom style="thin">
        <color auto="1"/>
      </bottom>
      <diagonal/>
    </border>
    <border>
      <left style="hair">
        <color auto="1"/>
      </left>
      <right style="hair">
        <color auto="1"/>
      </right>
      <top/>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style="hair">
        <color auto="1"/>
      </right>
      <top style="thin">
        <color auto="1"/>
      </top>
      <bottom/>
      <diagonal/>
    </border>
    <border diagonalUp="1">
      <left style="hair">
        <color auto="1"/>
      </left>
      <right style="hair">
        <color auto="1"/>
      </right>
      <top style="thin">
        <color auto="1"/>
      </top>
      <bottom style="hair">
        <color auto="1"/>
      </bottom>
      <diagonal style="hair">
        <color auto="1"/>
      </diagonal>
    </border>
    <border diagonalUp="1">
      <left style="hair">
        <color auto="1"/>
      </left>
      <right style="hair">
        <color auto="1"/>
      </right>
      <top style="hair">
        <color auto="1"/>
      </top>
      <bottom style="thin">
        <color auto="1"/>
      </bottom>
      <diagonal style="hair">
        <color auto="1"/>
      </diagonal>
    </border>
    <border diagonalUp="1">
      <left style="hair">
        <color auto="1"/>
      </left>
      <right style="hair">
        <color auto="1"/>
      </right>
      <top style="thin">
        <color auto="1"/>
      </top>
      <bottom style="thin">
        <color auto="1"/>
      </bottom>
      <diagonal style="hair">
        <color auto="1"/>
      </diagonal>
    </border>
    <border>
      <left style="medium">
        <color indexed="64"/>
      </left>
      <right/>
      <top style="thin">
        <color indexed="64"/>
      </top>
      <bottom style="medium">
        <color indexed="64"/>
      </bottom>
      <diagonal/>
    </border>
    <border>
      <left/>
      <right/>
      <top style="thin">
        <color auto="1"/>
      </top>
      <bottom style="medium">
        <color auto="1"/>
      </bottom>
      <diagonal/>
    </border>
    <border>
      <left/>
      <right style="medium">
        <color indexed="64"/>
      </right>
      <top style="thin">
        <color indexed="64"/>
      </top>
      <bottom style="medium">
        <color indexed="64"/>
      </bottom>
      <diagonal/>
    </border>
    <border>
      <left style="thin">
        <color auto="1"/>
      </left>
      <right/>
      <top style="hair">
        <color auto="1"/>
      </top>
      <bottom style="hair">
        <color auto="1"/>
      </bottom>
      <diagonal/>
    </border>
    <border diagonalUp="1">
      <left style="thin">
        <color indexed="64"/>
      </left>
      <right style="thin">
        <color auto="1"/>
      </right>
      <top style="thin">
        <color indexed="64"/>
      </top>
      <bottom style="thin">
        <color indexed="64"/>
      </bottom>
      <diagonal style="thin">
        <color indexed="64"/>
      </diagonal>
    </border>
    <border diagonalUp="1">
      <left style="hair">
        <color auto="1"/>
      </left>
      <right style="hair">
        <color auto="1"/>
      </right>
      <top/>
      <bottom style="thin">
        <color auto="1"/>
      </bottom>
      <diagonal style="hair">
        <color auto="1"/>
      </diagonal>
    </border>
    <border diagonalUp="1">
      <left style="thin">
        <color auto="1"/>
      </left>
      <right style="thin">
        <color auto="1"/>
      </right>
      <top style="thin">
        <color auto="1"/>
      </top>
      <bottom style="hair">
        <color auto="1"/>
      </bottom>
      <diagonal style="thin">
        <color auto="1"/>
      </diagonal>
    </border>
    <border diagonalUp="1">
      <left style="thin">
        <color auto="1"/>
      </left>
      <right style="thin">
        <color auto="1"/>
      </right>
      <top style="hair">
        <color auto="1"/>
      </top>
      <bottom style="thin">
        <color auto="1"/>
      </bottom>
      <diagonal style="thin">
        <color auto="1"/>
      </diagonal>
    </border>
    <border>
      <left/>
      <right style="medium">
        <color indexed="64"/>
      </right>
      <top style="double">
        <color indexed="64"/>
      </top>
      <bottom/>
      <diagonal/>
    </border>
    <border>
      <left/>
      <right style="thin">
        <color indexed="64"/>
      </right>
      <top style="double">
        <color indexed="64"/>
      </top>
      <bottom style="thin">
        <color indexed="64"/>
      </bottom>
      <diagonal/>
    </border>
    <border>
      <left/>
      <right style="medium">
        <color indexed="64"/>
      </right>
      <top style="thin">
        <color indexed="64"/>
      </top>
      <bottom/>
      <diagonal/>
    </border>
    <border>
      <left/>
      <right style="medium">
        <color indexed="64"/>
      </right>
      <top style="hair">
        <color auto="1"/>
      </top>
      <bottom style="thin">
        <color auto="1"/>
      </bottom>
      <diagonal/>
    </border>
    <border diagonalUp="1">
      <left style="hair">
        <color auto="1"/>
      </left>
      <right/>
      <top style="hair">
        <color auto="1"/>
      </top>
      <bottom style="thin">
        <color auto="1"/>
      </bottom>
      <diagonal style="hair">
        <color auto="1"/>
      </diagonal>
    </border>
    <border diagonalUp="1">
      <left style="hair">
        <color auto="1"/>
      </left>
      <right/>
      <top style="thin">
        <color auto="1"/>
      </top>
      <bottom style="hair">
        <color auto="1"/>
      </bottom>
      <diagonal style="hair">
        <color auto="1"/>
      </diagonal>
    </border>
    <border diagonalUp="1">
      <left style="hair">
        <color auto="1"/>
      </left>
      <right/>
      <top/>
      <bottom style="thin">
        <color auto="1"/>
      </bottom>
      <diagonal style="hair">
        <color auto="1"/>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thin">
        <color auto="1"/>
      </right>
      <top/>
      <bottom style="thin">
        <color auto="1"/>
      </bottom>
      <diagonal/>
    </border>
    <border>
      <left/>
      <right style="hair">
        <color auto="1"/>
      </right>
      <top style="thin">
        <color auto="1"/>
      </top>
      <bottom style="thin">
        <color auto="1"/>
      </bottom>
      <diagonal/>
    </border>
    <border>
      <left style="hair">
        <color indexed="64"/>
      </left>
      <right/>
      <top style="thin">
        <color indexed="64"/>
      </top>
      <bottom style="hair">
        <color indexed="64"/>
      </bottom>
      <diagonal/>
    </border>
    <border>
      <left/>
      <right style="hair">
        <color auto="1"/>
      </right>
      <top style="thin">
        <color auto="1"/>
      </top>
      <bottom style="hair">
        <color auto="1"/>
      </bottom>
      <diagonal/>
    </border>
    <border>
      <left/>
      <right/>
      <top style="hair">
        <color auto="1"/>
      </top>
      <bottom style="hair">
        <color auto="1"/>
      </bottom>
      <diagonal/>
    </border>
    <border>
      <left style="thin">
        <color indexed="64"/>
      </left>
      <right style="double">
        <color indexed="64"/>
      </right>
      <top style="thin">
        <color indexed="64"/>
      </top>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thin">
        <color indexed="64"/>
      </left>
      <right style="double">
        <color indexed="64"/>
      </right>
      <top/>
      <bottom/>
      <diagonal/>
    </border>
    <border>
      <left style="double">
        <color indexed="64"/>
      </left>
      <right style="thin">
        <color indexed="64"/>
      </right>
      <top style="thin">
        <color indexed="64"/>
      </top>
      <bottom/>
      <diagonal/>
    </border>
    <border>
      <left style="double">
        <color auto="1"/>
      </left>
      <right style="thin">
        <color auto="1"/>
      </right>
      <top style="thin">
        <color auto="1"/>
      </top>
      <bottom style="thin">
        <color auto="1"/>
      </bottom>
      <diagonal/>
    </border>
    <border>
      <left style="double">
        <color indexed="64"/>
      </left>
      <right style="thin">
        <color indexed="64"/>
      </right>
      <top/>
      <bottom/>
      <diagonal/>
    </border>
    <border>
      <left style="thin">
        <color auto="1"/>
      </left>
      <right style="thin">
        <color auto="1"/>
      </right>
      <top style="thin">
        <color auto="1"/>
      </top>
      <bottom style="double">
        <color auto="1"/>
      </bottom>
      <diagonal/>
    </border>
    <border>
      <left style="thin">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double">
        <color auto="1"/>
      </left>
      <right style="thin">
        <color auto="1"/>
      </right>
      <top style="thin">
        <color auto="1"/>
      </top>
      <bottom style="double">
        <color auto="1"/>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style="double">
        <color indexed="64"/>
      </top>
      <bottom/>
      <diagonal/>
    </border>
    <border>
      <left style="thin">
        <color auto="1"/>
      </left>
      <right/>
      <top style="double">
        <color indexed="64"/>
      </top>
      <bottom style="thin">
        <color indexed="64"/>
      </bottom>
      <diagonal/>
    </border>
    <border>
      <left style="thin">
        <color indexed="64"/>
      </left>
      <right style="double">
        <color indexed="64"/>
      </right>
      <top/>
      <bottom style="thin">
        <color indexed="64"/>
      </bottom>
      <diagonal/>
    </border>
    <border>
      <left style="double">
        <color auto="1"/>
      </left>
      <right style="thin">
        <color auto="1"/>
      </right>
      <top/>
      <bottom style="thin">
        <color auto="1"/>
      </bottom>
      <diagonal/>
    </border>
    <border>
      <left/>
      <right style="double">
        <color indexed="64"/>
      </right>
      <top style="thin">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thin">
        <color auto="1"/>
      </left>
      <right/>
      <top/>
      <bottom style="double">
        <color auto="1"/>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style="hair">
        <color indexed="64"/>
      </bottom>
      <diagonal/>
    </border>
    <border>
      <left/>
      <right style="thin">
        <color indexed="64"/>
      </right>
      <top style="double">
        <color indexed="64"/>
      </top>
      <bottom style="hair">
        <color indexed="64"/>
      </bottom>
      <diagonal/>
    </border>
    <border diagonalUp="1">
      <left style="thin">
        <color indexed="64"/>
      </left>
      <right style="thin">
        <color indexed="64"/>
      </right>
      <top style="double">
        <color indexed="64"/>
      </top>
      <bottom style="hair">
        <color indexed="64"/>
      </bottom>
      <diagonal style="thin">
        <color indexed="64"/>
      </diagonal>
    </border>
    <border>
      <left style="thin">
        <color indexed="64"/>
      </left>
      <right style="thin">
        <color indexed="64"/>
      </right>
      <top style="double">
        <color indexed="64"/>
      </top>
      <bottom style="hair">
        <color indexed="64"/>
      </bottom>
      <diagonal/>
    </border>
    <border>
      <left style="thin">
        <color indexed="64"/>
      </left>
      <right style="double">
        <color indexed="64"/>
      </right>
      <top style="double">
        <color indexed="64"/>
      </top>
      <bottom style="hair">
        <color indexed="64"/>
      </bottom>
      <diagonal/>
    </border>
    <border>
      <left style="double">
        <color indexed="64"/>
      </left>
      <right style="double">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style="double">
        <color indexed="64"/>
      </right>
      <top style="hair">
        <color indexed="64"/>
      </top>
      <bottom style="hair">
        <color indexed="64"/>
      </bottom>
      <diagonal/>
    </border>
    <border>
      <left style="double">
        <color indexed="64"/>
      </left>
      <right style="double">
        <color indexed="64"/>
      </right>
      <top style="hair">
        <color indexed="64"/>
      </top>
      <bottom style="double">
        <color indexed="64"/>
      </bottom>
      <diagonal/>
    </border>
    <border>
      <left/>
      <right style="thin">
        <color indexed="64"/>
      </right>
      <top style="hair">
        <color indexed="64"/>
      </top>
      <bottom style="double">
        <color indexed="64"/>
      </bottom>
      <diagonal/>
    </border>
    <border diagonalUp="1">
      <left style="thin">
        <color indexed="64"/>
      </left>
      <right style="thin">
        <color indexed="64"/>
      </right>
      <top style="hair">
        <color indexed="64"/>
      </top>
      <bottom style="double">
        <color indexed="64"/>
      </bottom>
      <diagonal style="thin">
        <color indexed="64"/>
      </diagonal>
    </border>
    <border>
      <left style="thin">
        <color indexed="64"/>
      </left>
      <right style="thin">
        <color indexed="64"/>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diagonal style="hair">
        <color indexed="64"/>
      </diagonal>
    </border>
    <border>
      <left style="double">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thin">
        <color indexed="64"/>
      </right>
      <top/>
      <bottom style="double">
        <color indexed="64"/>
      </bottom>
      <diagonal style="hair">
        <color indexed="64"/>
      </diagonal>
    </border>
    <border>
      <left style="double">
        <color indexed="64"/>
      </left>
      <right style="thin">
        <color indexed="64"/>
      </right>
      <top style="hair">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style="double">
        <color indexed="64"/>
      </right>
      <top style="thin">
        <color indexed="64"/>
      </top>
      <bottom style="double">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double">
        <color indexed="64"/>
      </right>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top style="double">
        <color indexed="64"/>
      </top>
      <bottom style="hair">
        <color indexed="64"/>
      </bottom>
      <diagonal/>
    </border>
    <border>
      <left style="medium">
        <color indexed="64"/>
      </left>
      <right style="thin">
        <color indexed="64"/>
      </right>
      <top style="thin">
        <color indexed="64"/>
      </top>
      <bottom/>
      <diagonal/>
    </border>
    <border>
      <left/>
      <right style="double">
        <color indexed="64"/>
      </right>
      <top style="hair">
        <color indexed="64"/>
      </top>
      <bottom style="thin">
        <color indexed="64"/>
      </bottom>
      <diagonal/>
    </border>
    <border>
      <left style="double">
        <color indexed="64"/>
      </left>
      <right/>
      <top style="hair">
        <color indexed="64"/>
      </top>
      <bottom style="thin">
        <color indexed="64"/>
      </bottom>
      <diagonal/>
    </border>
    <border>
      <left style="medium">
        <color indexed="64"/>
      </left>
      <right style="thin">
        <color indexed="64"/>
      </right>
      <top/>
      <bottom style="hair">
        <color indexed="64"/>
      </bottom>
      <diagonal/>
    </border>
    <border>
      <left style="thin">
        <color indexed="64"/>
      </left>
      <right style="medium">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double">
        <color indexed="64"/>
      </left>
      <right style="hair">
        <color indexed="64"/>
      </right>
      <top style="thin">
        <color indexed="64"/>
      </top>
      <bottom style="hair">
        <color indexed="64"/>
      </bottom>
      <diagonal/>
    </border>
    <border>
      <left style="hair">
        <color indexed="64"/>
      </left>
      <right style="double">
        <color indexed="64"/>
      </right>
      <top style="thin">
        <color indexed="64"/>
      </top>
      <bottom/>
      <diagonal/>
    </border>
    <border>
      <left style="double">
        <color indexed="64"/>
      </left>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double">
        <color indexed="64"/>
      </right>
      <top/>
      <bottom style="hair">
        <color indexed="64"/>
      </bottom>
      <diagonal/>
    </border>
    <border>
      <left style="double">
        <color indexed="64"/>
      </left>
      <right style="thin">
        <color indexed="64"/>
      </right>
      <top/>
      <bottom style="hair">
        <color indexed="64"/>
      </bottom>
      <diagonal/>
    </border>
    <border>
      <left style="double">
        <color indexed="64"/>
      </left>
      <right style="hair">
        <color indexed="64"/>
      </right>
      <top/>
      <bottom style="hair">
        <color indexed="64"/>
      </bottom>
      <diagonal/>
    </border>
    <border>
      <left style="hair">
        <color indexed="64"/>
      </left>
      <right style="double">
        <color indexed="64"/>
      </right>
      <top/>
      <bottom style="hair">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style="thin">
        <color indexed="64"/>
      </left>
      <right style="medium">
        <color indexed="64"/>
      </right>
      <top/>
      <bottom/>
      <diagonal/>
    </border>
    <border>
      <left style="medium">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hair">
        <color indexed="64"/>
      </left>
      <right style="double">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right style="thin">
        <color indexed="64"/>
      </right>
      <top style="medium">
        <color indexed="64"/>
      </top>
      <bottom style="thin">
        <color indexed="64"/>
      </bottom>
      <diagonal/>
    </border>
    <border>
      <left style="thin">
        <color auto="1"/>
      </left>
      <right style="medium">
        <color auto="1"/>
      </right>
      <top style="medium">
        <color auto="1"/>
      </top>
      <bottom style="thin">
        <color auto="1"/>
      </bottom>
      <diagonal/>
    </border>
    <border>
      <left style="hair">
        <color indexed="64"/>
      </left>
      <right style="double">
        <color indexed="64"/>
      </right>
      <top style="thin">
        <color indexed="64"/>
      </top>
      <bottom style="hair">
        <color indexed="64"/>
      </bottom>
      <diagonal/>
    </border>
    <border>
      <left style="double">
        <color indexed="64"/>
      </left>
      <right/>
      <top style="hair">
        <color indexed="64"/>
      </top>
      <bottom/>
      <diagonal/>
    </border>
    <border>
      <left/>
      <right style="thin">
        <color indexed="64"/>
      </right>
      <top style="double">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hair">
        <color indexed="64"/>
      </top>
      <bottom/>
      <diagonal/>
    </border>
    <border>
      <left style="thin">
        <color indexed="64"/>
      </left>
      <right style="hair">
        <color indexed="64"/>
      </right>
      <top/>
      <bottom style="double">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thin">
        <color indexed="64"/>
      </left>
      <right style="double">
        <color indexed="64"/>
      </right>
      <top style="thin">
        <color indexed="64"/>
      </top>
      <bottom style="hair">
        <color indexed="64"/>
      </bottom>
      <diagonal/>
    </border>
    <border>
      <left style="thin">
        <color indexed="64"/>
      </left>
      <right/>
      <top style="medium">
        <color indexed="64"/>
      </top>
      <bottom style="thin">
        <color indexed="64"/>
      </bottom>
      <diagonal/>
    </border>
    <border>
      <left/>
      <right style="thin">
        <color auto="1"/>
      </right>
      <top style="thin">
        <color indexed="64"/>
      </top>
      <bottom style="medium">
        <color auto="1"/>
      </bottom>
      <diagonal/>
    </border>
    <border>
      <left style="thin">
        <color auto="1"/>
      </left>
      <right/>
      <top style="thin">
        <color indexed="64"/>
      </top>
      <bottom style="medium">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indexed="64"/>
      </left>
      <right style="double">
        <color indexed="64"/>
      </right>
      <top style="hair">
        <color indexed="64"/>
      </top>
      <bottom style="hair">
        <color indexed="64"/>
      </bottom>
      <diagonal/>
    </border>
    <border>
      <left/>
      <right style="double">
        <color indexed="64"/>
      </right>
      <top style="hair">
        <color indexed="64"/>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thin">
        <color auto="1"/>
      </left>
      <right style="hair">
        <color auto="1"/>
      </right>
      <top style="thin">
        <color indexed="64"/>
      </top>
      <bottom style="medium">
        <color auto="1"/>
      </bottom>
      <diagonal/>
    </border>
    <border>
      <left style="hair">
        <color auto="1"/>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style="hair">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bottom style="dotted">
        <color indexed="64"/>
      </bottom>
      <diagonal/>
    </border>
    <border>
      <left/>
      <right style="dotted">
        <color indexed="64"/>
      </right>
      <top/>
      <bottom/>
      <diagonal/>
    </border>
    <border>
      <left style="dotted">
        <color indexed="64"/>
      </left>
      <right/>
      <top/>
      <bottom/>
      <diagonal/>
    </border>
    <border>
      <left/>
      <right style="dotted">
        <color indexed="64"/>
      </right>
      <top/>
      <bottom style="dotted">
        <color indexed="64"/>
      </bottom>
      <diagonal/>
    </border>
  </borders>
  <cellStyleXfs count="27">
    <xf numFmtId="0" fontId="0" fillId="0" borderId="0">
      <alignment vertical="center"/>
    </xf>
    <xf numFmtId="38" fontId="13" fillId="0" borderId="0" applyFont="0" applyFill="0" applyBorder="0" applyAlignment="0" applyProtection="0">
      <alignment vertical="center"/>
    </xf>
    <xf numFmtId="0" fontId="7" fillId="0" borderId="0">
      <alignment vertical="center"/>
    </xf>
    <xf numFmtId="0" fontId="17" fillId="0" borderId="0">
      <alignment vertical="center"/>
    </xf>
    <xf numFmtId="0" fontId="19" fillId="0" borderId="0"/>
    <xf numFmtId="0" fontId="20" fillId="0" borderId="0"/>
    <xf numFmtId="0" fontId="17" fillId="0" borderId="0"/>
    <xf numFmtId="38" fontId="17" fillId="0" borderId="0" applyFont="0" applyFill="0" applyBorder="0" applyAlignment="0" applyProtection="0"/>
    <xf numFmtId="38" fontId="6" fillId="0" borderId="0" applyFont="0" applyFill="0" applyBorder="0" applyAlignment="0" applyProtection="0">
      <alignment vertical="center"/>
    </xf>
    <xf numFmtId="9" fontId="17" fillId="0" borderId="0" applyFont="0" applyFill="0" applyBorder="0" applyAlignment="0" applyProtection="0">
      <alignment vertical="center"/>
    </xf>
    <xf numFmtId="9"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0" fontId="5" fillId="0" borderId="0">
      <alignment vertical="center"/>
    </xf>
    <xf numFmtId="0" fontId="22" fillId="0" borderId="0">
      <alignment vertical="center"/>
    </xf>
    <xf numFmtId="0" fontId="4" fillId="0" borderId="0">
      <alignment vertical="center"/>
    </xf>
    <xf numFmtId="0" fontId="26" fillId="0" borderId="0">
      <alignment vertical="center"/>
    </xf>
    <xf numFmtId="38" fontId="26"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38" fontId="13" fillId="0" borderId="0" applyFont="0" applyFill="0" applyBorder="0" applyAlignment="0" applyProtection="0">
      <alignment vertical="center"/>
    </xf>
    <xf numFmtId="0" fontId="3" fillId="0" borderId="0">
      <alignment vertical="center"/>
    </xf>
    <xf numFmtId="0" fontId="2" fillId="0" borderId="0">
      <alignment vertical="center"/>
    </xf>
    <xf numFmtId="38" fontId="1" fillId="0" borderId="0" applyFont="0" applyFill="0" applyBorder="0" applyAlignment="0" applyProtection="0">
      <alignment vertical="center"/>
    </xf>
    <xf numFmtId="0" fontId="55" fillId="0" borderId="0"/>
    <xf numFmtId="0" fontId="1" fillId="0" borderId="0">
      <alignment vertical="center"/>
    </xf>
  </cellStyleXfs>
  <cellXfs count="1583">
    <xf numFmtId="0" fontId="0" fillId="0" borderId="0" xfId="0">
      <alignment vertical="center"/>
    </xf>
    <xf numFmtId="0" fontId="9" fillId="0" borderId="0" xfId="0" applyFont="1">
      <alignment vertical="center"/>
    </xf>
    <xf numFmtId="0" fontId="11" fillId="0" borderId="0" xfId="0" applyFont="1">
      <alignment vertical="center"/>
    </xf>
    <xf numFmtId="0" fontId="9" fillId="0" borderId="55" xfId="0" applyFont="1" applyBorder="1" applyAlignment="1">
      <alignment horizontal="center" vertical="center"/>
    </xf>
    <xf numFmtId="0" fontId="9" fillId="0" borderId="43" xfId="0" applyFont="1" applyBorder="1" applyAlignment="1">
      <alignment horizontal="right" vertical="center"/>
    </xf>
    <xf numFmtId="0" fontId="12" fillId="0" borderId="0" xfId="0" applyFont="1">
      <alignment vertical="center"/>
    </xf>
    <xf numFmtId="0" fontId="12" fillId="0" borderId="5" xfId="0" applyFont="1" applyBorder="1">
      <alignment vertical="center"/>
    </xf>
    <xf numFmtId="0" fontId="12" fillId="0" borderId="6" xfId="0" applyFont="1" applyBorder="1">
      <alignment vertical="center"/>
    </xf>
    <xf numFmtId="0" fontId="12" fillId="0" borderId="23" xfId="0" applyFont="1" applyBorder="1">
      <alignment vertical="center"/>
    </xf>
    <xf numFmtId="0" fontId="12" fillId="0" borderId="13" xfId="0" applyFont="1" applyBorder="1">
      <alignment vertical="center"/>
    </xf>
    <xf numFmtId="0" fontId="12" fillId="0" borderId="14" xfId="0" applyFont="1" applyBorder="1">
      <alignment vertical="center"/>
    </xf>
    <xf numFmtId="0" fontId="12" fillId="0" borderId="16" xfId="0" applyFont="1" applyBorder="1">
      <alignment vertical="center"/>
    </xf>
    <xf numFmtId="0" fontId="12" fillId="0" borderId="17" xfId="0" applyFont="1" applyBorder="1">
      <alignment vertical="center"/>
    </xf>
    <xf numFmtId="0" fontId="12" fillId="0" borderId="5" xfId="0" applyFont="1" applyBorder="1" applyAlignment="1">
      <alignment vertical="center" wrapText="1"/>
    </xf>
    <xf numFmtId="0" fontId="12" fillId="0" borderId="8" xfId="0" applyFont="1" applyBorder="1" applyAlignment="1">
      <alignment vertical="center" wrapText="1"/>
    </xf>
    <xf numFmtId="0" fontId="9" fillId="0" borderId="35" xfId="0" applyFont="1" applyBorder="1" applyAlignment="1">
      <alignment horizontal="center" vertical="center"/>
    </xf>
    <xf numFmtId="0" fontId="9" fillId="0" borderId="39" xfId="0" applyFont="1" applyBorder="1">
      <alignment vertical="center"/>
    </xf>
    <xf numFmtId="0" fontId="9" fillId="0" borderId="55" xfId="0" applyFont="1" applyBorder="1" applyAlignment="1">
      <alignment horizontal="right" vertical="center"/>
    </xf>
    <xf numFmtId="0" fontId="9" fillId="0" borderId="55" xfId="0" applyFont="1" applyBorder="1">
      <alignment vertical="center"/>
    </xf>
    <xf numFmtId="0" fontId="9" fillId="0" borderId="36" xfId="0" applyFont="1" applyBorder="1" applyAlignment="1">
      <alignment horizontal="center" vertical="center"/>
    </xf>
    <xf numFmtId="0" fontId="9" fillId="0" borderId="92" xfId="0" applyFont="1" applyBorder="1">
      <alignment vertical="center"/>
    </xf>
    <xf numFmtId="0" fontId="9" fillId="0" borderId="93" xfId="0" applyFont="1" applyBorder="1" applyAlignment="1">
      <alignment horizontal="right" vertical="center"/>
    </xf>
    <xf numFmtId="0" fontId="9" fillId="0" borderId="93" xfId="0" applyFont="1" applyBorder="1" applyAlignment="1">
      <alignment horizontal="center" vertical="center"/>
    </xf>
    <xf numFmtId="0" fontId="9" fillId="0" borderId="93" xfId="0" applyFont="1" applyBorder="1">
      <alignment vertical="center"/>
    </xf>
    <xf numFmtId="0" fontId="9" fillId="0" borderId="94" xfId="0" applyFont="1" applyBorder="1" applyAlignment="1">
      <alignment horizontal="right" vertical="center"/>
    </xf>
    <xf numFmtId="0" fontId="9" fillId="0" borderId="28" xfId="0" applyFont="1" applyBorder="1" applyAlignment="1">
      <alignment horizontal="center" vertical="center"/>
    </xf>
    <xf numFmtId="0" fontId="9" fillId="0" borderId="40" xfId="0" applyFont="1" applyBorder="1">
      <alignment vertical="center"/>
    </xf>
    <xf numFmtId="0" fontId="9" fillId="0" borderId="49" xfId="0" applyFont="1" applyBorder="1" applyAlignment="1">
      <alignment horizontal="right" vertical="center"/>
    </xf>
    <xf numFmtId="0" fontId="9" fillId="0" borderId="49" xfId="0" applyFont="1" applyBorder="1" applyAlignment="1">
      <alignment horizontal="center" vertical="center"/>
    </xf>
    <xf numFmtId="0" fontId="9" fillId="0" borderId="49" xfId="0" applyFont="1" applyBorder="1">
      <alignment vertical="center"/>
    </xf>
    <xf numFmtId="0" fontId="9" fillId="0" borderId="41" xfId="0" applyFont="1" applyBorder="1" applyAlignment="1">
      <alignment horizontal="right" vertical="center"/>
    </xf>
    <xf numFmtId="0" fontId="9" fillId="0" borderId="33" xfId="0" applyFont="1" applyBorder="1" applyAlignment="1">
      <alignment horizontal="center" vertical="center"/>
    </xf>
    <xf numFmtId="0" fontId="9" fillId="0" borderId="34" xfId="0" applyFont="1" applyBorder="1">
      <alignment vertical="center"/>
    </xf>
    <xf numFmtId="0" fontId="9" fillId="0" borderId="48" xfId="0" applyFont="1" applyBorder="1" applyAlignment="1">
      <alignment horizontal="right" vertical="center"/>
    </xf>
    <xf numFmtId="0" fontId="9" fillId="0" borderId="48" xfId="0" applyFont="1" applyBorder="1" applyAlignment="1">
      <alignment horizontal="center" vertical="center"/>
    </xf>
    <xf numFmtId="0" fontId="9" fillId="0" borderId="48" xfId="0" applyFont="1" applyBorder="1">
      <alignment vertical="center"/>
    </xf>
    <xf numFmtId="0" fontId="9" fillId="0" borderId="96" xfId="0" applyFont="1" applyBorder="1" applyAlignment="1">
      <alignment horizontal="right" vertical="center"/>
    </xf>
    <xf numFmtId="0" fontId="9" fillId="0" borderId="23" xfId="0" applyFont="1" applyBorder="1" applyAlignment="1">
      <alignment horizontal="center" vertical="center"/>
    </xf>
    <xf numFmtId="0" fontId="9" fillId="0" borderId="50" xfId="0" applyFont="1" applyBorder="1" applyAlignment="1">
      <alignment horizontal="right" vertical="center"/>
    </xf>
    <xf numFmtId="0" fontId="12" fillId="0" borderId="0" xfId="6" applyFont="1"/>
    <xf numFmtId="0" fontId="18" fillId="0" borderId="0" xfId="6" applyFont="1" applyAlignment="1">
      <alignment horizontal="right"/>
    </xf>
    <xf numFmtId="0" fontId="12" fillId="0" borderId="0" xfId="6" applyFont="1" applyAlignment="1">
      <alignment horizontal="right"/>
    </xf>
    <xf numFmtId="0" fontId="23" fillId="0" borderId="68" xfId="6" applyFont="1" applyBorder="1" applyAlignment="1">
      <alignment horizontal="right"/>
    </xf>
    <xf numFmtId="0" fontId="23" fillId="0" borderId="85" xfId="6" applyFont="1" applyBorder="1" applyAlignment="1">
      <alignment horizontal="left"/>
    </xf>
    <xf numFmtId="0" fontId="23" fillId="0" borderId="19" xfId="6" applyFont="1" applyBorder="1" applyAlignment="1">
      <alignment horizontal="left"/>
    </xf>
    <xf numFmtId="0" fontId="23" fillId="0" borderId="66" xfId="6" applyFont="1" applyBorder="1"/>
    <xf numFmtId="0" fontId="23" fillId="0" borderId="90" xfId="6" applyFont="1" applyBorder="1"/>
    <xf numFmtId="0" fontId="23" fillId="0" borderId="85" xfId="6" applyFont="1" applyBorder="1"/>
    <xf numFmtId="0" fontId="23" fillId="0" borderId="73" xfId="6" applyFont="1" applyBorder="1"/>
    <xf numFmtId="0" fontId="23" fillId="0" borderId="89" xfId="6" applyFont="1" applyBorder="1"/>
    <xf numFmtId="0" fontId="23" fillId="0" borderId="88" xfId="6" applyFont="1" applyBorder="1"/>
    <xf numFmtId="0" fontId="23" fillId="0" borderId="11" xfId="6" applyFont="1" applyBorder="1"/>
    <xf numFmtId="0" fontId="23" fillId="0" borderId="70" xfId="6" applyFont="1" applyBorder="1"/>
    <xf numFmtId="0" fontId="23" fillId="0" borderId="1" xfId="6" applyFont="1" applyBorder="1"/>
    <xf numFmtId="0" fontId="12" fillId="0" borderId="11" xfId="0" applyFont="1" applyBorder="1" applyAlignment="1">
      <alignment vertical="center" wrapText="1"/>
    </xf>
    <xf numFmtId="0" fontId="9" fillId="3" borderId="52" xfId="0" applyFont="1" applyFill="1" applyBorder="1" applyAlignment="1">
      <alignment horizontal="centerContinuous" vertical="center"/>
    </xf>
    <xf numFmtId="0" fontId="9" fillId="3" borderId="23" xfId="0" applyFont="1" applyFill="1" applyBorder="1" applyAlignment="1">
      <alignment horizontal="centerContinuous" vertical="center"/>
    </xf>
    <xf numFmtId="0" fontId="9" fillId="3" borderId="10" xfId="0" applyFont="1" applyFill="1" applyBorder="1" applyAlignment="1">
      <alignment horizontal="centerContinuous" vertical="center"/>
    </xf>
    <xf numFmtId="0" fontId="12" fillId="0" borderId="0" xfId="0" applyFont="1" applyAlignment="1">
      <alignment horizontal="right" vertical="center"/>
    </xf>
    <xf numFmtId="0" fontId="12" fillId="0" borderId="23" xfId="0" applyFont="1" applyBorder="1" applyAlignment="1">
      <alignment vertical="center" wrapText="1"/>
    </xf>
    <xf numFmtId="0" fontId="12" fillId="0" borderId="10" xfId="0" applyFont="1" applyBorder="1" applyAlignment="1">
      <alignment vertical="center" wrapText="1"/>
    </xf>
    <xf numFmtId="0" fontId="9" fillId="0" borderId="9" xfId="0" applyFont="1" applyBorder="1">
      <alignment vertical="center"/>
    </xf>
    <xf numFmtId="0" fontId="9" fillId="0" borderId="19" xfId="0" applyFont="1" applyBorder="1">
      <alignment vertical="center"/>
    </xf>
    <xf numFmtId="0" fontId="12" fillId="3" borderId="1" xfId="0" applyFont="1" applyFill="1" applyBorder="1" applyAlignment="1">
      <alignment horizontal="centerContinuous" vertical="center" wrapText="1"/>
    </xf>
    <xf numFmtId="0" fontId="21" fillId="0" borderId="1" xfId="0" applyFont="1" applyBorder="1" applyAlignment="1">
      <alignment horizontal="center" vertical="center"/>
    </xf>
    <xf numFmtId="0" fontId="21" fillId="0" borderId="1" xfId="0" applyFont="1" applyBorder="1">
      <alignment vertical="center"/>
    </xf>
    <xf numFmtId="0" fontId="27" fillId="0" borderId="0" xfId="0" applyFont="1" applyAlignment="1">
      <alignment horizontal="centerContinuous" vertical="center"/>
    </xf>
    <xf numFmtId="0" fontId="12" fillId="0" borderId="0" xfId="0" applyFont="1" applyAlignment="1">
      <alignment horizontal="centerContinuous" vertical="center"/>
    </xf>
    <xf numFmtId="0" fontId="12" fillId="2" borderId="2" xfId="0" applyFont="1" applyFill="1" applyBorder="1" applyAlignment="1">
      <alignment horizontal="centerContinuous" vertical="center"/>
    </xf>
    <xf numFmtId="0" fontId="12" fillId="2" borderId="11" xfId="0" applyFont="1" applyFill="1" applyBorder="1" applyAlignment="1">
      <alignment horizontal="centerContinuous" vertical="center"/>
    </xf>
    <xf numFmtId="0" fontId="12" fillId="2" borderId="3" xfId="0" applyFont="1" applyFill="1" applyBorder="1" applyAlignment="1">
      <alignment horizontal="centerContinuous" vertical="center"/>
    </xf>
    <xf numFmtId="0" fontId="12" fillId="0" borderId="7" xfId="0" applyFont="1" applyBorder="1">
      <alignment vertical="center"/>
    </xf>
    <xf numFmtId="0" fontId="12" fillId="0" borderId="3" xfId="0" applyFont="1" applyBorder="1">
      <alignment vertical="center"/>
    </xf>
    <xf numFmtId="0" fontId="28" fillId="0" borderId="0" xfId="0" applyFont="1">
      <alignment vertical="center"/>
    </xf>
    <xf numFmtId="0" fontId="12" fillId="0" borderId="3" xfId="0" applyFont="1" applyBorder="1" applyAlignment="1">
      <alignment vertical="center" wrapText="1"/>
    </xf>
    <xf numFmtId="0" fontId="12" fillId="0" borderId="4" xfId="0" applyFont="1" applyBorder="1">
      <alignment vertical="center"/>
    </xf>
    <xf numFmtId="0" fontId="12" fillId="0" borderId="2" xfId="0" applyFont="1" applyBorder="1">
      <alignment vertical="center"/>
    </xf>
    <xf numFmtId="0" fontId="12" fillId="0" borderId="8" xfId="0" applyFont="1" applyBorder="1">
      <alignment vertical="center"/>
    </xf>
    <xf numFmtId="176" fontId="12" fillId="0" borderId="2" xfId="0" applyNumberFormat="1" applyFont="1" applyBorder="1">
      <alignment vertical="center"/>
    </xf>
    <xf numFmtId="0" fontId="12" fillId="0" borderId="1" xfId="0" applyFont="1" applyBorder="1">
      <alignment vertical="center"/>
    </xf>
    <xf numFmtId="0" fontId="12" fillId="0" borderId="9" xfId="0" applyFont="1" applyBorder="1">
      <alignment vertical="center"/>
    </xf>
    <xf numFmtId="176" fontId="12" fillId="0" borderId="97" xfId="0" applyNumberFormat="1" applyFont="1" applyBorder="1">
      <alignment vertical="center"/>
    </xf>
    <xf numFmtId="0" fontId="12" fillId="0" borderId="24" xfId="0" applyFont="1" applyBorder="1">
      <alignment vertical="center"/>
    </xf>
    <xf numFmtId="177" fontId="12" fillId="0" borderId="2" xfId="0" applyNumberFormat="1" applyFont="1" applyBorder="1">
      <alignment vertical="center"/>
    </xf>
    <xf numFmtId="0" fontId="12" fillId="0" borderId="15" xfId="0" applyFont="1" applyBorder="1">
      <alignment vertical="center"/>
    </xf>
    <xf numFmtId="0" fontId="12" fillId="0" borderId="18" xfId="0" applyFont="1" applyBorder="1">
      <alignment vertical="center"/>
    </xf>
    <xf numFmtId="38" fontId="9" fillId="0" borderId="0" xfId="1" applyFont="1">
      <alignment vertical="center"/>
    </xf>
    <xf numFmtId="0" fontId="10" fillId="0" borderId="0" xfId="0" applyFont="1" applyAlignment="1">
      <alignment horizontal="centerContinuous" vertical="center"/>
    </xf>
    <xf numFmtId="38" fontId="10" fillId="0" borderId="0" xfId="1" applyFont="1" applyAlignment="1">
      <alignment horizontal="centerContinuous" vertical="center"/>
    </xf>
    <xf numFmtId="0" fontId="9" fillId="0" borderId="8" xfId="0" applyFont="1" applyBorder="1" applyAlignment="1">
      <alignment horizontal="center" vertical="center"/>
    </xf>
    <xf numFmtId="0" fontId="9" fillId="0" borderId="50" xfId="0" applyFont="1" applyBorder="1">
      <alignment vertical="center"/>
    </xf>
    <xf numFmtId="38" fontId="9" fillId="0" borderId="0" xfId="0" applyNumberFormat="1" applyFont="1">
      <alignment vertical="center"/>
    </xf>
    <xf numFmtId="0" fontId="9" fillId="0" borderId="8" xfId="0" applyFont="1" applyBorder="1">
      <alignment vertical="center"/>
    </xf>
    <xf numFmtId="0" fontId="9" fillId="0" borderId="2" xfId="0" applyFont="1" applyBorder="1">
      <alignment vertical="center"/>
    </xf>
    <xf numFmtId="0" fontId="9" fillId="0" borderId="11" xfId="0" applyFont="1" applyBorder="1">
      <alignment vertical="center"/>
    </xf>
    <xf numFmtId="0" fontId="9" fillId="0" borderId="3" xfId="0" applyFont="1" applyBorder="1">
      <alignment vertical="center"/>
    </xf>
    <xf numFmtId="0" fontId="9" fillId="0" borderId="7" xfId="0" applyFont="1" applyBorder="1" applyAlignment="1">
      <alignment horizontal="center" vertical="center"/>
    </xf>
    <xf numFmtId="38" fontId="9" fillId="0" borderId="1" xfId="1" applyFont="1" applyFill="1" applyBorder="1">
      <alignment vertical="center"/>
    </xf>
    <xf numFmtId="38" fontId="9" fillId="0" borderId="110" xfId="1" applyFont="1" applyFill="1" applyBorder="1">
      <alignment vertical="center"/>
    </xf>
    <xf numFmtId="0" fontId="9" fillId="3" borderId="11" xfId="0" applyFont="1" applyFill="1" applyBorder="1">
      <alignment vertical="center"/>
    </xf>
    <xf numFmtId="0" fontId="9" fillId="3" borderId="3" xfId="0" applyFont="1" applyFill="1" applyBorder="1">
      <alignment vertical="center"/>
    </xf>
    <xf numFmtId="38" fontId="12" fillId="0" borderId="0" xfId="1" applyFont="1">
      <alignment vertical="center"/>
    </xf>
    <xf numFmtId="0" fontId="9" fillId="3" borderId="1" xfId="0" applyFont="1" applyFill="1" applyBorder="1" applyAlignment="1">
      <alignment horizontal="centerContinuous" vertical="center"/>
    </xf>
    <xf numFmtId="0" fontId="9" fillId="3" borderId="2" xfId="0" applyFont="1" applyFill="1" applyBorder="1" applyAlignment="1">
      <alignment horizontal="centerContinuous" vertical="center"/>
    </xf>
    <xf numFmtId="0" fontId="9" fillId="3" borderId="11" xfId="0" applyFont="1" applyFill="1" applyBorder="1" applyAlignment="1">
      <alignment horizontal="centerContinuous" vertical="center"/>
    </xf>
    <xf numFmtId="0" fontId="9" fillId="0" borderId="4" xfId="0" applyFont="1" applyBorder="1" applyAlignment="1">
      <alignment horizontal="left" vertical="center"/>
    </xf>
    <xf numFmtId="0" fontId="9" fillId="0" borderId="2" xfId="0" applyFont="1" applyBorder="1" applyAlignment="1">
      <alignment horizontal="centerContinuous" vertical="center"/>
    </xf>
    <xf numFmtId="0" fontId="9" fillId="0" borderId="11" xfId="0" applyFont="1" applyBorder="1" applyAlignment="1">
      <alignment horizontal="centerContinuous" vertical="center"/>
    </xf>
    <xf numFmtId="0" fontId="10" fillId="0" borderId="11" xfId="0" applyFont="1" applyBorder="1">
      <alignment vertical="center"/>
    </xf>
    <xf numFmtId="0" fontId="10" fillId="0" borderId="3" xfId="0" applyFont="1" applyBorder="1">
      <alignment vertical="center"/>
    </xf>
    <xf numFmtId="0" fontId="12" fillId="0" borderId="10" xfId="0" applyFont="1" applyBorder="1">
      <alignment vertical="center"/>
    </xf>
    <xf numFmtId="0" fontId="12" fillId="0" borderId="11" xfId="0" applyFont="1" applyBorder="1">
      <alignment vertical="center"/>
    </xf>
    <xf numFmtId="0" fontId="9" fillId="0" borderId="5" xfId="0" applyFont="1" applyBorder="1">
      <alignment vertical="center"/>
    </xf>
    <xf numFmtId="0" fontId="9" fillId="3" borderId="3" xfId="0" applyFont="1" applyFill="1" applyBorder="1" applyAlignment="1">
      <alignment horizontal="centerContinuous" vertical="center"/>
    </xf>
    <xf numFmtId="0" fontId="9" fillId="0" borderId="23" xfId="0" applyFont="1" applyBorder="1">
      <alignment vertical="center"/>
    </xf>
    <xf numFmtId="0" fontId="12" fillId="0" borderId="50" xfId="0" applyFont="1" applyBorder="1">
      <alignment vertical="center"/>
    </xf>
    <xf numFmtId="0" fontId="9" fillId="0" borderId="5" xfId="0" applyFont="1" applyBorder="1" applyAlignment="1">
      <alignment horizontal="center" vertical="center"/>
    </xf>
    <xf numFmtId="0" fontId="9" fillId="0" borderId="9" xfId="0" applyFont="1" applyBorder="1" applyAlignment="1">
      <alignment horizontal="center" vertical="center"/>
    </xf>
    <xf numFmtId="0" fontId="9" fillId="0" borderId="7" xfId="0" applyFont="1" applyBorder="1">
      <alignment vertical="center"/>
    </xf>
    <xf numFmtId="0" fontId="9" fillId="0" borderId="24" xfId="0" applyFont="1" applyBorder="1">
      <alignment vertical="center"/>
    </xf>
    <xf numFmtId="0" fontId="12" fillId="3" borderId="11" xfId="0" applyFont="1" applyFill="1" applyBorder="1" applyAlignment="1">
      <alignment horizontal="centerContinuous" vertical="center"/>
    </xf>
    <xf numFmtId="0" fontId="12" fillId="3" borderId="3" xfId="0" applyFont="1" applyFill="1" applyBorder="1" applyAlignment="1">
      <alignment horizontal="centerContinuous"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0" xfId="0" applyFont="1" applyAlignment="1">
      <alignment vertical="center" shrinkToFit="1"/>
    </xf>
    <xf numFmtId="0" fontId="9" fillId="0" borderId="4" xfId="0" applyFont="1" applyBorder="1" applyAlignment="1">
      <alignment horizontal="center" vertical="center"/>
    </xf>
    <xf numFmtId="0" fontId="9" fillId="0" borderId="3" xfId="0" applyFont="1" applyBorder="1" applyAlignment="1">
      <alignment horizontal="centerContinuous" vertical="center"/>
    </xf>
    <xf numFmtId="0" fontId="9" fillId="0" borderId="10" xfId="0" applyFont="1" applyBorder="1" applyAlignment="1">
      <alignment horizontal="center" vertical="center"/>
    </xf>
    <xf numFmtId="0" fontId="9" fillId="0" borderId="0" xfId="0" applyFont="1" applyAlignment="1">
      <alignment horizontal="center" vertical="center" shrinkToFit="1"/>
    </xf>
    <xf numFmtId="0" fontId="9" fillId="0" borderId="6"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1" xfId="0" applyFont="1" applyBorder="1" applyAlignment="1">
      <alignment horizontal="center" vertical="center" wrapText="1" shrinkToFit="1"/>
    </xf>
    <xf numFmtId="0" fontId="9" fillId="0" borderId="9" xfId="0" applyFont="1" applyBorder="1" applyAlignment="1">
      <alignment horizontal="center" vertical="center" shrinkToFit="1"/>
    </xf>
    <xf numFmtId="0" fontId="9" fillId="0" borderId="1" xfId="0" applyFont="1" applyBorder="1" applyAlignment="1">
      <alignment horizontal="left" vertical="center"/>
    </xf>
    <xf numFmtId="0" fontId="9" fillId="0" borderId="1" xfId="0" applyFont="1" applyBorder="1" applyAlignment="1">
      <alignment vertical="center" shrinkToFit="1"/>
    </xf>
    <xf numFmtId="38" fontId="9" fillId="0" borderId="1" xfId="1" applyFont="1" applyBorder="1">
      <alignment vertical="center"/>
    </xf>
    <xf numFmtId="0" fontId="9" fillId="0" borderId="4" xfId="0" applyFont="1" applyBorder="1" applyAlignment="1">
      <alignment vertical="center" shrinkToFit="1"/>
    </xf>
    <xf numFmtId="38" fontId="9" fillId="0" borderId="4" xfId="1" applyFont="1" applyBorder="1">
      <alignment vertical="center"/>
    </xf>
    <xf numFmtId="0" fontId="9" fillId="3" borderId="1" xfId="0" applyFont="1" applyFill="1" applyBorder="1" applyAlignment="1">
      <alignment vertical="center" shrinkToFit="1"/>
    </xf>
    <xf numFmtId="38" fontId="9" fillId="3" borderId="1" xfId="1" applyFont="1" applyFill="1" applyBorder="1">
      <alignment vertical="center"/>
    </xf>
    <xf numFmtId="38" fontId="9" fillId="3" borderId="1" xfId="0" applyNumberFormat="1" applyFont="1" applyFill="1" applyBorder="1">
      <alignment vertical="center"/>
    </xf>
    <xf numFmtId="0" fontId="9" fillId="3" borderId="4" xfId="0" applyFont="1" applyFill="1" applyBorder="1" applyAlignment="1">
      <alignment horizontal="centerContinuous" vertical="center"/>
    </xf>
    <xf numFmtId="0" fontId="9" fillId="3" borderId="37" xfId="0" applyFont="1" applyFill="1" applyBorder="1" applyAlignment="1">
      <alignment horizontal="center" vertical="center" shrinkToFit="1"/>
    </xf>
    <xf numFmtId="0" fontId="9" fillId="3" borderId="100" xfId="0" applyFont="1" applyFill="1" applyBorder="1" applyAlignment="1">
      <alignment horizontal="center" vertical="center" shrinkToFit="1"/>
    </xf>
    <xf numFmtId="0" fontId="9" fillId="3" borderId="45" xfId="0" applyFont="1" applyFill="1" applyBorder="1" applyAlignment="1">
      <alignment horizontal="center" vertical="center" shrinkToFit="1"/>
    </xf>
    <xf numFmtId="0" fontId="9" fillId="3" borderId="99" xfId="0" applyFont="1" applyFill="1" applyBorder="1" applyAlignment="1">
      <alignment horizontal="center" vertical="center" shrinkToFit="1"/>
    </xf>
    <xf numFmtId="0" fontId="9" fillId="3" borderId="46" xfId="0" applyFont="1" applyFill="1" applyBorder="1" applyAlignment="1">
      <alignment horizontal="center" vertical="center" shrinkToFit="1"/>
    </xf>
    <xf numFmtId="0" fontId="9" fillId="3" borderId="98" xfId="0" applyFont="1" applyFill="1" applyBorder="1" applyAlignment="1">
      <alignment horizontal="center" vertical="center" shrinkToFit="1"/>
    </xf>
    <xf numFmtId="0" fontId="9" fillId="3" borderId="24" xfId="0" applyFont="1" applyFill="1" applyBorder="1" applyAlignment="1">
      <alignment horizontal="center" vertical="center" shrinkToFit="1"/>
    </xf>
    <xf numFmtId="0" fontId="9" fillId="3" borderId="6" xfId="0" applyFont="1" applyFill="1" applyBorder="1" applyAlignment="1">
      <alignment horizontal="center" vertical="center" shrinkToFit="1"/>
    </xf>
    <xf numFmtId="176" fontId="9" fillId="0" borderId="0" xfId="0" applyNumberFormat="1" applyFont="1">
      <alignment vertical="center"/>
    </xf>
    <xf numFmtId="38" fontId="9" fillId="0" borderId="2" xfId="1" applyFont="1" applyBorder="1">
      <alignment vertical="center"/>
    </xf>
    <xf numFmtId="0" fontId="9" fillId="0" borderId="11" xfId="0" applyFont="1" applyBorder="1" applyAlignment="1">
      <alignment horizontal="center" vertical="center"/>
    </xf>
    <xf numFmtId="0" fontId="29" fillId="3" borderId="4" xfId="0" applyFont="1" applyFill="1" applyBorder="1" applyAlignment="1">
      <alignment horizontal="center" vertical="center" shrinkToFit="1"/>
    </xf>
    <xf numFmtId="0" fontId="29" fillId="3" borderId="6" xfId="0" applyFont="1" applyFill="1" applyBorder="1" applyAlignment="1">
      <alignment horizontal="center" vertical="center" wrapText="1" shrinkToFit="1"/>
    </xf>
    <xf numFmtId="38" fontId="9" fillId="0" borderId="0" xfId="1" applyFont="1" applyFill="1">
      <alignment vertical="center"/>
    </xf>
    <xf numFmtId="0" fontId="12" fillId="3" borderId="2" xfId="0" applyFont="1" applyFill="1" applyBorder="1" applyAlignment="1">
      <alignment horizontal="centerContinuous" vertical="center"/>
    </xf>
    <xf numFmtId="0" fontId="12" fillId="3" borderId="3" xfId="0" applyFont="1" applyFill="1" applyBorder="1" applyAlignment="1">
      <alignment horizontal="centerContinuous" vertical="center" wrapText="1"/>
    </xf>
    <xf numFmtId="0" fontId="12" fillId="0" borderId="0" xfId="0" applyFont="1" applyAlignment="1">
      <alignment vertical="center" wrapText="1"/>
    </xf>
    <xf numFmtId="0" fontId="9" fillId="0" borderId="11" xfId="0" applyFont="1" applyBorder="1" applyAlignment="1">
      <alignment horizontal="right" vertical="center"/>
    </xf>
    <xf numFmtId="0" fontId="9" fillId="0" borderId="3" xfId="0" applyFont="1" applyBorder="1" applyAlignment="1">
      <alignment horizontal="right" vertical="center"/>
    </xf>
    <xf numFmtId="176" fontId="12" fillId="0" borderId="110" xfId="0" applyNumberFormat="1" applyFont="1" applyBorder="1">
      <alignment vertical="center"/>
    </xf>
    <xf numFmtId="176" fontId="12" fillId="0" borderId="1" xfId="0" applyNumberFormat="1" applyFont="1" applyBorder="1">
      <alignment vertical="center"/>
    </xf>
    <xf numFmtId="176" fontId="12" fillId="0" borderId="0" xfId="0" applyNumberFormat="1" applyFont="1">
      <alignment vertical="center"/>
    </xf>
    <xf numFmtId="176" fontId="12" fillId="0" borderId="112" xfId="0" applyNumberFormat="1" applyFont="1" applyBorder="1">
      <alignment vertical="center"/>
    </xf>
    <xf numFmtId="176" fontId="12" fillId="0" borderId="40" xfId="0" applyNumberFormat="1" applyFont="1" applyBorder="1">
      <alignment vertical="center"/>
    </xf>
    <xf numFmtId="176" fontId="12" fillId="0" borderId="113" xfId="0" applyNumberFormat="1" applyFont="1" applyBorder="1">
      <alignment vertical="center"/>
    </xf>
    <xf numFmtId="176" fontId="12" fillId="0" borderId="34" xfId="0" applyNumberFormat="1" applyFont="1" applyBorder="1">
      <alignment vertical="center"/>
    </xf>
    <xf numFmtId="176" fontId="12" fillId="0" borderId="92" xfId="0" applyNumberFormat="1" applyFont="1" applyBorder="1">
      <alignment vertical="center"/>
    </xf>
    <xf numFmtId="176" fontId="12" fillId="0" borderId="39" xfId="0" applyNumberFormat="1" applyFont="1" applyBorder="1">
      <alignment vertical="center"/>
    </xf>
    <xf numFmtId="0" fontId="12" fillId="0" borderId="0" xfId="0" applyFont="1" applyAlignment="1">
      <alignment horizontal="center" vertical="center"/>
    </xf>
    <xf numFmtId="0" fontId="29" fillId="3" borderId="1" xfId="0" applyFont="1" applyFill="1" applyBorder="1" applyAlignment="1">
      <alignment horizontal="center" vertical="center" wrapText="1"/>
    </xf>
    <xf numFmtId="0" fontId="9" fillId="0" borderId="10" xfId="0" applyFont="1" applyBorder="1" applyAlignment="1">
      <alignment horizontal="justify" vertical="center" wrapText="1"/>
    </xf>
    <xf numFmtId="0" fontId="9" fillId="0" borderId="5" xfId="0" applyFont="1" applyBorder="1" applyAlignment="1">
      <alignment horizontal="justify" vertical="center"/>
    </xf>
    <xf numFmtId="0" fontId="9" fillId="0" borderId="1" xfId="0" applyFont="1" applyBorder="1" applyAlignment="1">
      <alignment horizontal="justify" vertical="center" wrapText="1"/>
    </xf>
    <xf numFmtId="38" fontId="16" fillId="0" borderId="1" xfId="1" applyFont="1" applyFill="1" applyBorder="1" applyAlignment="1">
      <alignment horizontal="right" vertical="center" wrapText="1"/>
    </xf>
    <xf numFmtId="0" fontId="9" fillId="0" borderId="6" xfId="0" applyFont="1" applyBorder="1" applyAlignment="1">
      <alignment horizontal="justify" vertical="center"/>
    </xf>
    <xf numFmtId="38" fontId="16" fillId="0" borderId="1" xfId="1" applyFont="1" applyFill="1" applyBorder="1">
      <alignment vertical="center"/>
    </xf>
    <xf numFmtId="1" fontId="9" fillId="0" borderId="0" xfId="0" applyNumberFormat="1" applyFont="1">
      <alignment vertical="center"/>
    </xf>
    <xf numFmtId="0" fontId="10" fillId="0" borderId="0" xfId="0" applyFont="1">
      <alignment vertical="center"/>
    </xf>
    <xf numFmtId="0" fontId="23" fillId="0" borderId="0" xfId="6" applyFont="1"/>
    <xf numFmtId="0" fontId="12" fillId="0" borderId="0" xfId="6" applyFont="1" applyAlignment="1">
      <alignment horizontal="center"/>
    </xf>
    <xf numFmtId="0" fontId="23" fillId="0" borderId="71" xfId="6" applyFont="1" applyBorder="1"/>
    <xf numFmtId="0" fontId="23" fillId="0" borderId="69" xfId="6" applyFont="1" applyBorder="1"/>
    <xf numFmtId="0" fontId="24" fillId="0" borderId="74" xfId="6" applyFont="1" applyBorder="1" applyAlignment="1">
      <alignment horizontal="center"/>
    </xf>
    <xf numFmtId="0" fontId="24" fillId="0" borderId="72" xfId="6" applyFont="1" applyBorder="1" applyAlignment="1">
      <alignment horizontal="center"/>
    </xf>
    <xf numFmtId="0" fontId="23" fillId="0" borderId="68" xfId="6" applyFont="1" applyBorder="1" applyAlignment="1">
      <alignment horizontal="center"/>
    </xf>
    <xf numFmtId="0" fontId="23" fillId="0" borderId="77" xfId="6" applyFont="1" applyBorder="1"/>
    <xf numFmtId="0" fontId="23" fillId="0" borderId="78" xfId="6" applyFont="1" applyBorder="1"/>
    <xf numFmtId="0" fontId="23" fillId="0" borderId="61" xfId="6" applyFont="1" applyBorder="1"/>
    <xf numFmtId="0" fontId="23" fillId="0" borderId="63" xfId="6" applyFont="1" applyBorder="1"/>
    <xf numFmtId="38" fontId="23" fillId="0" borderId="80" xfId="1" applyFont="1" applyFill="1" applyBorder="1" applyAlignment="1"/>
    <xf numFmtId="38" fontId="23" fillId="0" borderId="67" xfId="1" applyFont="1" applyFill="1" applyBorder="1" applyAlignment="1"/>
    <xf numFmtId="0" fontId="23" fillId="0" borderId="66" xfId="6" applyFont="1" applyBorder="1" applyAlignment="1">
      <alignment horizontal="center" vertical="center"/>
    </xf>
    <xf numFmtId="38" fontId="23" fillId="0" borderId="81" xfId="1" applyFont="1" applyFill="1" applyBorder="1" applyAlignment="1"/>
    <xf numFmtId="38" fontId="23" fillId="0" borderId="28" xfId="1" applyFont="1" applyFill="1" applyBorder="1" applyAlignment="1"/>
    <xf numFmtId="38" fontId="23" fillId="0" borderId="82" xfId="1" applyFont="1" applyFill="1" applyBorder="1" applyAlignment="1"/>
    <xf numFmtId="0" fontId="23" fillId="0" borderId="83" xfId="6" applyFont="1" applyBorder="1" applyAlignment="1">
      <alignment shrinkToFit="1"/>
    </xf>
    <xf numFmtId="38" fontId="23" fillId="0" borderId="36" xfId="1" applyFont="1" applyFill="1" applyBorder="1" applyAlignment="1"/>
    <xf numFmtId="38" fontId="18" fillId="0" borderId="36" xfId="1" applyFont="1" applyFill="1" applyBorder="1" applyAlignment="1">
      <alignment wrapText="1"/>
    </xf>
    <xf numFmtId="38" fontId="23" fillId="0" borderId="84" xfId="1" applyFont="1" applyFill="1" applyBorder="1" applyAlignment="1"/>
    <xf numFmtId="0" fontId="23" fillId="0" borderId="85" xfId="6" applyFont="1" applyBorder="1" applyAlignment="1">
      <alignment horizontal="center" vertical="center"/>
    </xf>
    <xf numFmtId="38" fontId="23" fillId="0" borderId="86" xfId="1" applyFont="1" applyFill="1" applyBorder="1" applyAlignment="1"/>
    <xf numFmtId="38" fontId="23" fillId="0" borderId="29" xfId="1" applyFont="1" applyFill="1" applyBorder="1" applyAlignment="1"/>
    <xf numFmtId="38" fontId="23" fillId="0" borderId="87" xfId="1" applyFont="1" applyFill="1" applyBorder="1" applyAlignment="1"/>
    <xf numFmtId="0" fontId="23" fillId="0" borderId="23" xfId="6" applyFont="1" applyBorder="1"/>
    <xf numFmtId="38" fontId="23" fillId="0" borderId="58" xfId="1" applyFont="1" applyFill="1" applyBorder="1" applyAlignment="1"/>
    <xf numFmtId="38" fontId="23" fillId="0" borderId="1" xfId="1" applyFont="1" applyFill="1" applyBorder="1" applyAlignment="1"/>
    <xf numFmtId="38" fontId="23" fillId="0" borderId="70" xfId="1" applyFont="1" applyFill="1" applyBorder="1" applyAlignment="1"/>
    <xf numFmtId="38" fontId="23" fillId="0" borderId="57" xfId="1" applyFont="1" applyFill="1" applyBorder="1" applyAlignment="1"/>
    <xf numFmtId="38" fontId="23" fillId="0" borderId="47" xfId="1" applyFont="1" applyFill="1" applyBorder="1" applyAlignment="1"/>
    <xf numFmtId="38" fontId="23" fillId="0" borderId="60" xfId="1" applyFont="1" applyFill="1" applyBorder="1" applyAlignment="1"/>
    <xf numFmtId="0" fontId="23" fillId="0" borderId="0" xfId="6" applyFont="1" applyAlignment="1">
      <alignment horizontal="center" vertical="center"/>
    </xf>
    <xf numFmtId="0" fontId="23" fillId="0" borderId="0" xfId="6" applyFont="1" applyAlignment="1">
      <alignment vertical="center"/>
    </xf>
    <xf numFmtId="0" fontId="24" fillId="0" borderId="75" xfId="6" applyFont="1" applyBorder="1" applyAlignment="1">
      <alignment horizontal="center"/>
    </xf>
    <xf numFmtId="0" fontId="23" fillId="0" borderId="62" xfId="6" applyFont="1" applyBorder="1"/>
    <xf numFmtId="38" fontId="23" fillId="0" borderId="50" xfId="1" applyFont="1" applyBorder="1" applyAlignment="1"/>
    <xf numFmtId="38" fontId="23" fillId="0" borderId="5" xfId="1" applyFont="1" applyBorder="1" applyAlignment="1"/>
    <xf numFmtId="38" fontId="23" fillId="0" borderId="90" xfId="1" applyFont="1" applyBorder="1" applyAlignment="1"/>
    <xf numFmtId="38" fontId="23" fillId="0" borderId="41" xfId="1" applyFont="1" applyBorder="1" applyAlignment="1"/>
    <xf numFmtId="38" fontId="23" fillId="0" borderId="28" xfId="1" applyFont="1" applyBorder="1" applyAlignment="1"/>
    <xf numFmtId="38" fontId="23" fillId="0" borderId="82" xfId="1" applyFont="1" applyBorder="1" applyAlignment="1"/>
    <xf numFmtId="38" fontId="23" fillId="0" borderId="42" xfId="1" applyFont="1" applyBorder="1" applyAlignment="1"/>
    <xf numFmtId="38" fontId="23" fillId="0" borderId="29" xfId="1" applyFont="1" applyBorder="1" applyAlignment="1"/>
    <xf numFmtId="38" fontId="23" fillId="0" borderId="87" xfId="1" applyFont="1" applyBorder="1" applyAlignment="1"/>
    <xf numFmtId="38" fontId="23" fillId="0" borderId="24" xfId="1" applyFont="1" applyBorder="1" applyAlignment="1"/>
    <xf numFmtId="38" fontId="23" fillId="0" borderId="6" xfId="1" applyFont="1" applyBorder="1" applyAlignment="1"/>
    <xf numFmtId="38" fontId="23" fillId="0" borderId="89" xfId="1" applyFont="1" applyBorder="1" applyAlignment="1"/>
    <xf numFmtId="38" fontId="23" fillId="0" borderId="3" xfId="1" applyFont="1" applyBorder="1" applyAlignment="1"/>
    <xf numFmtId="38" fontId="23" fillId="0" borderId="1" xfId="1" applyFont="1" applyBorder="1" applyAlignment="1"/>
    <xf numFmtId="38" fontId="23" fillId="0" borderId="70" xfId="1" applyFont="1" applyBorder="1" applyAlignment="1"/>
    <xf numFmtId="38" fontId="23" fillId="0" borderId="91" xfId="1" applyFont="1" applyBorder="1" applyAlignment="1"/>
    <xf numFmtId="38" fontId="23" fillId="0" borderId="44" xfId="1" applyFont="1" applyBorder="1" applyAlignment="1"/>
    <xf numFmtId="38" fontId="23" fillId="0" borderId="51" xfId="1" applyFont="1" applyBorder="1" applyAlignment="1"/>
    <xf numFmtId="0" fontId="9" fillId="0" borderId="0" xfId="0" applyFont="1" applyAlignment="1">
      <alignment horizontal="right" vertical="center"/>
    </xf>
    <xf numFmtId="0" fontId="10" fillId="0" borderId="0" xfId="0" applyFont="1" applyAlignment="1">
      <alignment horizontal="center" vertical="center"/>
    </xf>
    <xf numFmtId="0" fontId="9" fillId="3" borderId="4" xfId="0" applyFont="1" applyFill="1" applyBorder="1" applyAlignment="1">
      <alignment horizontal="center" vertical="center"/>
    </xf>
    <xf numFmtId="0" fontId="9" fillId="0" borderId="1" xfId="0" applyFont="1" applyBorder="1" applyAlignment="1">
      <alignment horizontal="center" vertical="center"/>
    </xf>
    <xf numFmtId="0" fontId="9" fillId="3" borderId="2" xfId="0" applyFont="1" applyFill="1" applyBorder="1" applyAlignment="1">
      <alignment horizontal="center" vertical="center"/>
    </xf>
    <xf numFmtId="0" fontId="9" fillId="3" borderId="1" xfId="0" applyFont="1" applyFill="1" applyBorder="1" applyAlignment="1">
      <alignment horizontal="center" vertical="center"/>
    </xf>
    <xf numFmtId="0" fontId="9" fillId="0" borderId="1" xfId="0" applyFont="1" applyBorder="1">
      <alignment vertical="center"/>
    </xf>
    <xf numFmtId="0" fontId="12" fillId="3" borderId="1" xfId="0" applyFont="1" applyFill="1" applyBorder="1" applyAlignment="1">
      <alignment horizontal="center" vertical="center"/>
    </xf>
    <xf numFmtId="0" fontId="9" fillId="3" borderId="1" xfId="0" applyFont="1" applyFill="1" applyBorder="1" applyAlignment="1">
      <alignment horizontal="center" vertical="center" wrapText="1"/>
    </xf>
    <xf numFmtId="176" fontId="12" fillId="6" borderId="2" xfId="0" applyNumberFormat="1" applyFont="1" applyFill="1" applyBorder="1">
      <alignment vertical="center"/>
    </xf>
    <xf numFmtId="0" fontId="12" fillId="6" borderId="3" xfId="0" applyFont="1" applyFill="1" applyBorder="1">
      <alignment vertical="center"/>
    </xf>
    <xf numFmtId="176" fontId="12" fillId="3" borderId="2" xfId="0" applyNumberFormat="1" applyFont="1" applyFill="1" applyBorder="1">
      <alignment vertical="center"/>
    </xf>
    <xf numFmtId="0" fontId="12" fillId="3" borderId="3" xfId="0" applyFont="1" applyFill="1" applyBorder="1">
      <alignment vertical="center"/>
    </xf>
    <xf numFmtId="176" fontId="12" fillId="3" borderId="12" xfId="0" applyNumberFormat="1" applyFont="1" applyFill="1" applyBorder="1">
      <alignment vertical="center"/>
    </xf>
    <xf numFmtId="176" fontId="12" fillId="0" borderId="12" xfId="0" applyNumberFormat="1" applyFont="1" applyBorder="1">
      <alignment vertical="center"/>
    </xf>
    <xf numFmtId="176" fontId="12" fillId="3" borderId="7" xfId="0" applyNumberFormat="1" applyFont="1" applyFill="1" applyBorder="1">
      <alignment vertical="center"/>
    </xf>
    <xf numFmtId="0" fontId="12" fillId="3" borderId="10" xfId="0" applyFont="1" applyFill="1" applyBorder="1">
      <alignment vertical="center"/>
    </xf>
    <xf numFmtId="38" fontId="12" fillId="0" borderId="110" xfId="1" applyFont="1" applyFill="1" applyBorder="1" applyAlignment="1">
      <alignment vertical="center"/>
    </xf>
    <xf numFmtId="38" fontId="9" fillId="0" borderId="1" xfId="0" applyNumberFormat="1" applyFont="1" applyBorder="1">
      <alignment vertical="center"/>
    </xf>
    <xf numFmtId="0" fontId="9" fillId="3" borderId="1" xfId="0" applyFont="1" applyFill="1" applyBorder="1" applyAlignment="1">
      <alignment horizontal="left" vertical="center"/>
    </xf>
    <xf numFmtId="0" fontId="9" fillId="6" borderId="1" xfId="0" applyFont="1" applyFill="1" applyBorder="1" applyAlignment="1">
      <alignment horizontal="left" vertical="center"/>
    </xf>
    <xf numFmtId="0" fontId="9" fillId="6" borderId="1" xfId="0" applyFont="1" applyFill="1" applyBorder="1" applyAlignment="1">
      <alignment vertical="center" shrinkToFit="1"/>
    </xf>
    <xf numFmtId="0" fontId="9" fillId="6" borderId="1" xfId="0" applyFont="1" applyFill="1" applyBorder="1" applyAlignment="1">
      <alignment horizontal="center" vertical="center"/>
    </xf>
    <xf numFmtId="38" fontId="9" fillId="6" borderId="1" xfId="0" applyNumberFormat="1" applyFont="1" applyFill="1" applyBorder="1">
      <alignment vertical="center"/>
    </xf>
    <xf numFmtId="176" fontId="9" fillId="3" borderId="96" xfId="0" applyNumberFormat="1" applyFont="1" applyFill="1" applyBorder="1">
      <alignment vertical="center"/>
    </xf>
    <xf numFmtId="176" fontId="9" fillId="6" borderId="96" xfId="0" applyNumberFormat="1" applyFont="1" applyFill="1" applyBorder="1">
      <alignment vertical="center"/>
    </xf>
    <xf numFmtId="176" fontId="9" fillId="3" borderId="41" xfId="0" applyNumberFormat="1" applyFont="1" applyFill="1" applyBorder="1">
      <alignment vertical="center"/>
    </xf>
    <xf numFmtId="176" fontId="9" fillId="6" borderId="41" xfId="0" applyNumberFormat="1" applyFont="1" applyFill="1" applyBorder="1">
      <alignment vertical="center"/>
    </xf>
    <xf numFmtId="176" fontId="9" fillId="3" borderId="24" xfId="0" applyNumberFormat="1" applyFont="1" applyFill="1" applyBorder="1">
      <alignment vertical="center"/>
    </xf>
    <xf numFmtId="176" fontId="9" fillId="3" borderId="94" xfId="0" applyNumberFormat="1" applyFont="1" applyFill="1" applyBorder="1">
      <alignment vertical="center"/>
    </xf>
    <xf numFmtId="176" fontId="9" fillId="6" borderId="94" xfId="0" applyNumberFormat="1" applyFont="1" applyFill="1" applyBorder="1">
      <alignment vertical="center"/>
    </xf>
    <xf numFmtId="176" fontId="9" fillId="3" borderId="43" xfId="0" applyNumberFormat="1" applyFont="1" applyFill="1" applyBorder="1">
      <alignment vertical="center"/>
    </xf>
    <xf numFmtId="176" fontId="9" fillId="6" borderId="43" xfId="0" applyNumberFormat="1" applyFont="1" applyFill="1" applyBorder="1">
      <alignment vertical="center"/>
    </xf>
    <xf numFmtId="176" fontId="9" fillId="3" borderId="10" xfId="0" applyNumberFormat="1" applyFont="1" applyFill="1" applyBorder="1">
      <alignment vertical="center"/>
    </xf>
    <xf numFmtId="176" fontId="9" fillId="6" borderId="10" xfId="0" applyNumberFormat="1" applyFont="1" applyFill="1" applyBorder="1">
      <alignment vertical="center"/>
    </xf>
    <xf numFmtId="176" fontId="9" fillId="3" borderId="50" xfId="0" applyNumberFormat="1" applyFont="1" applyFill="1" applyBorder="1">
      <alignment vertical="center"/>
    </xf>
    <xf numFmtId="176" fontId="9" fillId="6" borderId="50" xfId="0" applyNumberFormat="1" applyFont="1" applyFill="1" applyBorder="1">
      <alignment vertical="center"/>
    </xf>
    <xf numFmtId="176" fontId="9" fillId="3" borderId="20" xfId="0" applyNumberFormat="1" applyFont="1" applyFill="1" applyBorder="1" applyAlignment="1">
      <alignment vertical="center" shrinkToFit="1"/>
    </xf>
    <xf numFmtId="176" fontId="9" fillId="3" borderId="22" xfId="0" applyNumberFormat="1" applyFont="1" applyFill="1" applyBorder="1" applyAlignment="1">
      <alignment vertical="center" shrinkToFit="1"/>
    </xf>
    <xf numFmtId="176" fontId="9" fillId="3" borderId="21" xfId="0" applyNumberFormat="1" applyFont="1" applyFill="1" applyBorder="1" applyAlignment="1">
      <alignment vertical="center" shrinkToFit="1"/>
    </xf>
    <xf numFmtId="176" fontId="9" fillId="6" borderId="20" xfId="0" applyNumberFormat="1" applyFont="1" applyFill="1" applyBorder="1" applyAlignment="1">
      <alignment vertical="center" shrinkToFit="1"/>
    </xf>
    <xf numFmtId="176" fontId="9" fillId="6" borderId="22" xfId="0" applyNumberFormat="1" applyFont="1" applyFill="1" applyBorder="1" applyAlignment="1">
      <alignment vertical="center" shrinkToFit="1"/>
    </xf>
    <xf numFmtId="176" fontId="9" fillId="6" borderId="21" xfId="0" applyNumberFormat="1" applyFont="1" applyFill="1" applyBorder="1" applyAlignment="1">
      <alignment vertical="center" shrinkToFit="1"/>
    </xf>
    <xf numFmtId="176" fontId="9" fillId="6" borderId="1" xfId="0" applyNumberFormat="1" applyFont="1" applyFill="1" applyBorder="1" applyAlignment="1">
      <alignment vertical="center" shrinkToFit="1"/>
    </xf>
    <xf numFmtId="0" fontId="9" fillId="3" borderId="2" xfId="0" applyFont="1" applyFill="1" applyBorder="1">
      <alignment vertical="center"/>
    </xf>
    <xf numFmtId="38" fontId="9" fillId="3" borderId="2" xfId="1" applyFont="1" applyFill="1" applyBorder="1">
      <alignment vertical="center"/>
    </xf>
    <xf numFmtId="0" fontId="9" fillId="0" borderId="1" xfId="23" applyFont="1" applyBorder="1" applyAlignment="1">
      <alignment horizontal="center" vertical="center"/>
    </xf>
    <xf numFmtId="0" fontId="9" fillId="0" borderId="1" xfId="23" applyFont="1" applyBorder="1" applyAlignment="1">
      <alignment horizontal="left" vertical="center" shrinkToFit="1"/>
    </xf>
    <xf numFmtId="0" fontId="9" fillId="3" borderId="2" xfId="23" applyFont="1" applyFill="1" applyBorder="1" applyAlignment="1">
      <alignment horizontal="centerContinuous" vertical="center"/>
    </xf>
    <xf numFmtId="0" fontId="9" fillId="3" borderId="3" xfId="23" applyFont="1" applyFill="1" applyBorder="1" applyAlignment="1">
      <alignment horizontal="centerContinuous" vertical="center" shrinkToFit="1"/>
    </xf>
    <xf numFmtId="0" fontId="12" fillId="0" borderId="1" xfId="23" applyFont="1" applyBorder="1" applyAlignment="1">
      <alignment horizontal="center" vertical="center"/>
    </xf>
    <xf numFmtId="0" fontId="9" fillId="0" borderId="11" xfId="23" applyFont="1" applyBorder="1" applyAlignment="1">
      <alignment horizontal="center" vertical="center"/>
    </xf>
    <xf numFmtId="0" fontId="9" fillId="0" borderId="11" xfId="23" applyFont="1" applyBorder="1" applyAlignment="1">
      <alignment horizontal="left" vertical="center"/>
    </xf>
    <xf numFmtId="0" fontId="9" fillId="0" borderId="1" xfId="23" applyFont="1" applyBorder="1" applyAlignment="1">
      <alignment horizontal="left" vertical="center"/>
    </xf>
    <xf numFmtId="176" fontId="12" fillId="3" borderId="1" xfId="0" applyNumberFormat="1" applyFont="1" applyFill="1" applyBorder="1">
      <alignment vertical="center"/>
    </xf>
    <xf numFmtId="176" fontId="12" fillId="6" borderId="1" xfId="0" applyNumberFormat="1" applyFont="1" applyFill="1" applyBorder="1">
      <alignment vertical="center"/>
    </xf>
    <xf numFmtId="176" fontId="12" fillId="0" borderId="28" xfId="0" applyNumberFormat="1" applyFont="1" applyBorder="1">
      <alignment vertical="center"/>
    </xf>
    <xf numFmtId="176" fontId="12" fillId="3" borderId="28" xfId="0" applyNumberFormat="1" applyFont="1" applyFill="1" applyBorder="1">
      <alignment vertical="center"/>
    </xf>
    <xf numFmtId="176" fontId="12" fillId="0" borderId="33" xfId="0" applyNumberFormat="1" applyFont="1" applyBorder="1">
      <alignment vertical="center"/>
    </xf>
    <xf numFmtId="176" fontId="12" fillId="3" borderId="33" xfId="0" applyNumberFormat="1" applyFont="1" applyFill="1" applyBorder="1">
      <alignment vertical="center"/>
    </xf>
    <xf numFmtId="176" fontId="12" fillId="0" borderId="36" xfId="0" applyNumberFormat="1" applyFont="1" applyBorder="1">
      <alignment vertical="center"/>
    </xf>
    <xf numFmtId="176" fontId="12" fillId="3" borderId="36" xfId="0" applyNumberFormat="1" applyFont="1" applyFill="1" applyBorder="1">
      <alignment vertical="center"/>
    </xf>
    <xf numFmtId="176" fontId="12" fillId="0" borderId="35" xfId="0" applyNumberFormat="1" applyFont="1" applyBorder="1">
      <alignment vertical="center"/>
    </xf>
    <xf numFmtId="176" fontId="12" fillId="3" borderId="35" xfId="0" applyNumberFormat="1" applyFont="1" applyFill="1" applyBorder="1">
      <alignment vertical="center"/>
    </xf>
    <xf numFmtId="38" fontId="16" fillId="0" borderId="6" xfId="1" applyFont="1" applyFill="1" applyBorder="1" applyAlignment="1">
      <alignment horizontal="right" vertical="center" wrapText="1"/>
    </xf>
    <xf numFmtId="38" fontId="16" fillId="0" borderId="1" xfId="0" applyNumberFormat="1" applyFont="1" applyBorder="1">
      <alignment vertical="center"/>
    </xf>
    <xf numFmtId="0" fontId="23" fillId="0" borderId="79" xfId="6" applyFont="1" applyBorder="1" applyAlignment="1">
      <alignment horizontal="left" vertical="center"/>
    </xf>
    <xf numFmtId="0" fontId="23" fillId="0" borderId="114" xfId="6" applyFont="1" applyBorder="1"/>
    <xf numFmtId="38" fontId="23" fillId="0" borderId="115" xfId="1" applyFont="1" applyFill="1" applyBorder="1" applyAlignment="1"/>
    <xf numFmtId="0" fontId="23" fillId="0" borderId="7" xfId="6" applyFont="1" applyBorder="1"/>
    <xf numFmtId="0" fontId="23" fillId="0" borderId="116" xfId="6" applyFont="1" applyBorder="1"/>
    <xf numFmtId="38" fontId="23" fillId="0" borderId="41" xfId="1" applyFont="1" applyFill="1" applyBorder="1" applyAlignment="1"/>
    <xf numFmtId="0" fontId="23" fillId="0" borderId="5" xfId="6" applyFont="1" applyBorder="1"/>
    <xf numFmtId="0" fontId="23" fillId="0" borderId="65" xfId="6" applyFont="1" applyBorder="1" applyAlignment="1">
      <alignment shrinkToFit="1"/>
    </xf>
    <xf numFmtId="38" fontId="23" fillId="0" borderId="94" xfId="1" applyFont="1" applyFill="1" applyBorder="1" applyAlignment="1"/>
    <xf numFmtId="0" fontId="23" fillId="0" borderId="73" xfId="6" applyFont="1" applyBorder="1" applyAlignment="1">
      <alignment shrinkToFit="1"/>
    </xf>
    <xf numFmtId="0" fontId="23" fillId="0" borderId="59" xfId="6" applyFont="1" applyBorder="1" applyAlignment="1">
      <alignment shrinkToFit="1"/>
    </xf>
    <xf numFmtId="0" fontId="23" fillId="0" borderId="6" xfId="6" applyFont="1" applyBorder="1"/>
    <xf numFmtId="38" fontId="23" fillId="0" borderId="42" xfId="1" applyFont="1" applyFill="1" applyBorder="1" applyAlignment="1"/>
    <xf numFmtId="0" fontId="23" fillId="0" borderId="66" xfId="6" applyFont="1" applyBorder="1" applyAlignment="1">
      <alignment horizontal="left" vertical="center"/>
    </xf>
    <xf numFmtId="0" fontId="23" fillId="0" borderId="2" xfId="6" applyFont="1" applyBorder="1"/>
    <xf numFmtId="0" fontId="12" fillId="0" borderId="70" xfId="6" applyFont="1" applyBorder="1"/>
    <xf numFmtId="0" fontId="23" fillId="0" borderId="88" xfId="6" applyFont="1" applyBorder="1" applyAlignment="1">
      <alignment vertical="center"/>
    </xf>
    <xf numFmtId="0" fontId="23" fillId="0" borderId="106" xfId="6" applyFont="1" applyBorder="1" applyAlignment="1">
      <alignment vertical="center"/>
    </xf>
    <xf numFmtId="0" fontId="23" fillId="0" borderId="107" xfId="6" applyFont="1" applyBorder="1"/>
    <xf numFmtId="0" fontId="23" fillId="0" borderId="108" xfId="6" applyFont="1" applyBorder="1"/>
    <xf numFmtId="0" fontId="23" fillId="0" borderId="40" xfId="6" applyFont="1" applyBorder="1"/>
    <xf numFmtId="0" fontId="23" fillId="0" borderId="82" xfId="6" applyFont="1" applyBorder="1"/>
    <xf numFmtId="0" fontId="23" fillId="0" borderId="109" xfId="6" applyFont="1" applyBorder="1"/>
    <xf numFmtId="0" fontId="23" fillId="0" borderId="87" xfId="6" applyFont="1" applyBorder="1"/>
    <xf numFmtId="0" fontId="23" fillId="0" borderId="34" xfId="6" applyFont="1" applyBorder="1"/>
    <xf numFmtId="0" fontId="23" fillId="0" borderId="117" xfId="6" applyFont="1" applyBorder="1"/>
    <xf numFmtId="0" fontId="23" fillId="0" borderId="106" xfId="6" applyFont="1" applyBorder="1"/>
    <xf numFmtId="176" fontId="9" fillId="6" borderId="1" xfId="0" applyNumberFormat="1" applyFont="1" applyFill="1" applyBorder="1">
      <alignment vertical="center"/>
    </xf>
    <xf numFmtId="176" fontId="9" fillId="6" borderId="28" xfId="0" applyNumberFormat="1" applyFont="1" applyFill="1" applyBorder="1">
      <alignment vertical="center"/>
    </xf>
    <xf numFmtId="176" fontId="9" fillId="6" borderId="6" xfId="0" applyNumberFormat="1" applyFont="1" applyFill="1" applyBorder="1">
      <alignment vertical="center"/>
    </xf>
    <xf numFmtId="176" fontId="9" fillId="6" borderId="33" xfId="0" applyNumberFormat="1" applyFont="1" applyFill="1" applyBorder="1">
      <alignment vertical="center"/>
    </xf>
    <xf numFmtId="176" fontId="9" fillId="0" borderId="20" xfId="0" applyNumberFormat="1" applyFont="1" applyFill="1" applyBorder="1" applyAlignment="1">
      <alignment vertical="center" shrinkToFit="1"/>
    </xf>
    <xf numFmtId="176" fontId="9" fillId="0" borderId="22" xfId="0" applyNumberFormat="1" applyFont="1" applyFill="1" applyBorder="1" applyAlignment="1">
      <alignment vertical="center" shrinkToFit="1"/>
    </xf>
    <xf numFmtId="176" fontId="9" fillId="0" borderId="21" xfId="0" applyNumberFormat="1" applyFont="1" applyFill="1" applyBorder="1" applyAlignment="1">
      <alignment vertical="center" shrinkToFit="1"/>
    </xf>
    <xf numFmtId="176" fontId="9" fillId="0" borderId="105" xfId="0" applyNumberFormat="1" applyFont="1" applyFill="1" applyBorder="1">
      <alignment vertical="center"/>
    </xf>
    <xf numFmtId="176" fontId="9" fillId="0" borderId="104" xfId="0" applyNumberFormat="1" applyFont="1" applyFill="1" applyBorder="1">
      <alignment vertical="center"/>
    </xf>
    <xf numFmtId="176" fontId="9" fillId="0" borderId="103" xfId="0" applyNumberFormat="1" applyFont="1" applyFill="1" applyBorder="1">
      <alignment vertical="center"/>
    </xf>
    <xf numFmtId="176" fontId="9" fillId="0" borderId="111" xfId="0" applyNumberFormat="1" applyFont="1" applyFill="1" applyBorder="1">
      <alignment vertical="center"/>
    </xf>
    <xf numFmtId="176" fontId="9" fillId="0" borderId="118" xfId="0" applyNumberFormat="1" applyFont="1" applyFill="1" applyBorder="1">
      <alignment vertical="center"/>
    </xf>
    <xf numFmtId="176" fontId="9" fillId="0" borderId="119" xfId="0" applyNumberFormat="1" applyFont="1" applyFill="1" applyBorder="1">
      <alignment vertical="center"/>
    </xf>
    <xf numFmtId="176" fontId="9" fillId="0" borderId="120" xfId="0" applyNumberFormat="1" applyFont="1" applyFill="1" applyBorder="1">
      <alignment vertical="center"/>
    </xf>
    <xf numFmtId="0" fontId="31" fillId="0" borderId="0" xfId="0" applyFont="1">
      <alignment vertical="center"/>
    </xf>
    <xf numFmtId="0" fontId="9" fillId="0" borderId="6" xfId="0" applyFont="1" applyBorder="1" applyAlignment="1">
      <alignment horizontal="center" vertical="center" shrinkToFit="1"/>
    </xf>
    <xf numFmtId="0" fontId="9" fillId="0" borderId="11" xfId="0" applyFont="1" applyBorder="1" applyAlignment="1">
      <alignment horizontal="center" vertical="center"/>
    </xf>
    <xf numFmtId="38" fontId="32" fillId="0" borderId="110" xfId="1" applyFont="1" applyFill="1" applyBorder="1" applyAlignment="1">
      <alignment horizontal="center" vertical="center" wrapText="1"/>
    </xf>
    <xf numFmtId="38" fontId="16" fillId="0" borderId="110" xfId="1" applyFont="1" applyFill="1" applyBorder="1" applyAlignment="1">
      <alignment horizontal="right" vertical="center" wrapText="1"/>
    </xf>
    <xf numFmtId="0" fontId="15" fillId="0" borderId="0" xfId="0" applyFont="1">
      <alignment vertical="center"/>
    </xf>
    <xf numFmtId="0" fontId="12" fillId="3" borderId="6" xfId="0" applyFont="1" applyFill="1" applyBorder="1" applyAlignment="1">
      <alignment horizontal="center" vertical="center" shrinkToFit="1"/>
    </xf>
    <xf numFmtId="0" fontId="12" fillId="3" borderId="6" xfId="0" applyFont="1" applyFill="1" applyBorder="1" applyAlignment="1">
      <alignment vertical="center" shrinkToFit="1"/>
    </xf>
    <xf numFmtId="0" fontId="12" fillId="3" borderId="2" xfId="0" applyFont="1" applyFill="1" applyBorder="1">
      <alignment vertical="center"/>
    </xf>
    <xf numFmtId="0" fontId="12" fillId="3" borderId="11" xfId="0" applyFont="1" applyFill="1" applyBorder="1" applyAlignment="1">
      <alignment vertical="center" wrapText="1"/>
    </xf>
    <xf numFmtId="0" fontId="12" fillId="3" borderId="11" xfId="0" applyFont="1" applyFill="1" applyBorder="1">
      <alignment vertical="center"/>
    </xf>
    <xf numFmtId="0" fontId="9" fillId="0" borderId="1" xfId="0" applyFont="1" applyFill="1" applyBorder="1" applyAlignment="1">
      <alignment horizontal="left" vertical="center"/>
    </xf>
    <xf numFmtId="0" fontId="9" fillId="0" borderId="1" xfId="0" applyFont="1" applyFill="1" applyBorder="1" applyAlignment="1">
      <alignment vertical="center" shrinkToFit="1"/>
    </xf>
    <xf numFmtId="0" fontId="9" fillId="0" borderId="1" xfId="0" applyFont="1" applyFill="1" applyBorder="1" applyAlignment="1">
      <alignment horizontal="center" vertical="center"/>
    </xf>
    <xf numFmtId="0" fontId="9" fillId="0" borderId="2" xfId="0" applyFont="1" applyBorder="1" applyAlignment="1">
      <alignment horizontal="left" vertical="center"/>
    </xf>
    <xf numFmtId="0" fontId="9" fillId="3" borderId="3" xfId="0" applyFont="1" applyFill="1" applyBorder="1" applyAlignment="1">
      <alignment vertical="center" shrinkToFit="1"/>
    </xf>
    <xf numFmtId="0" fontId="9" fillId="3" borderId="2" xfId="0" applyFont="1" applyFill="1" applyBorder="1" applyAlignment="1">
      <alignment horizontal="left" vertical="center"/>
    </xf>
    <xf numFmtId="0" fontId="9" fillId="0" borderId="0" xfId="0" applyFont="1" applyFill="1" applyAlignment="1">
      <alignment horizontal="center" vertical="center" shrinkToFit="1"/>
    </xf>
    <xf numFmtId="0" fontId="9" fillId="0" borderId="6" xfId="0" applyFont="1" applyFill="1" applyBorder="1" applyAlignment="1">
      <alignment horizontal="center" vertical="center" shrinkToFit="1"/>
    </xf>
    <xf numFmtId="0" fontId="9" fillId="0" borderId="1" xfId="0" applyFont="1" applyFill="1" applyBorder="1" applyAlignment="1">
      <alignment horizontal="center" vertical="center" shrinkToFit="1"/>
    </xf>
    <xf numFmtId="0" fontId="9" fillId="0" borderId="9" xfId="0" applyFont="1" applyFill="1" applyBorder="1" applyAlignment="1">
      <alignment horizontal="center" vertical="center" shrinkToFit="1"/>
    </xf>
    <xf numFmtId="0" fontId="9" fillId="7" borderId="1" xfId="0" applyFont="1" applyFill="1" applyBorder="1" applyAlignment="1">
      <alignment vertical="center"/>
    </xf>
    <xf numFmtId="0" fontId="9" fillId="7" borderId="1" xfId="0" applyFont="1" applyFill="1" applyBorder="1">
      <alignment vertical="center"/>
    </xf>
    <xf numFmtId="0" fontId="9" fillId="7" borderId="1" xfId="0" applyFont="1" applyFill="1" applyBorder="1" applyAlignment="1">
      <alignment horizontal="center" vertical="center"/>
    </xf>
    <xf numFmtId="0" fontId="9" fillId="0" borderId="11" xfId="0" applyFont="1" applyBorder="1" applyAlignment="1">
      <alignment vertical="center" shrinkToFit="1"/>
    </xf>
    <xf numFmtId="0" fontId="9" fillId="0" borderId="2" xfId="0" applyFont="1" applyFill="1" applyBorder="1" applyAlignment="1">
      <alignment vertical="center"/>
    </xf>
    <xf numFmtId="0" fontId="30" fillId="0" borderId="11" xfId="0" applyFont="1" applyFill="1" applyBorder="1" applyAlignment="1">
      <alignment horizontal="center" vertical="center" shrinkToFit="1"/>
    </xf>
    <xf numFmtId="0" fontId="9" fillId="0" borderId="11" xfId="0" applyFont="1" applyFill="1" applyBorder="1" applyAlignment="1">
      <alignment horizontal="center" vertical="center" shrinkToFit="1"/>
    </xf>
    <xf numFmtId="0" fontId="9" fillId="0" borderId="11" xfId="0" applyFont="1" applyFill="1" applyBorder="1" applyAlignment="1">
      <alignment horizontal="center" vertical="center" wrapText="1" shrinkToFit="1"/>
    </xf>
    <xf numFmtId="0" fontId="9" fillId="0" borderId="11"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0" xfId="0" applyFont="1" applyBorder="1" applyAlignment="1">
      <alignment horizontal="center" vertical="center"/>
    </xf>
    <xf numFmtId="0" fontId="9" fillId="0" borderId="0" xfId="0" applyFont="1" applyBorder="1">
      <alignment vertical="center"/>
    </xf>
    <xf numFmtId="0" fontId="9" fillId="0" borderId="0" xfId="0" applyFont="1" applyFill="1" applyBorder="1" applyAlignment="1">
      <alignment horizontal="center" vertical="center"/>
    </xf>
    <xf numFmtId="0" fontId="9" fillId="0" borderId="0" xfId="0" applyFont="1" applyFill="1" applyBorder="1">
      <alignment vertical="center"/>
    </xf>
    <xf numFmtId="0" fontId="9" fillId="0" borderId="0" xfId="0" applyFont="1" applyBorder="1" applyAlignment="1">
      <alignment horizontal="left" vertical="center"/>
    </xf>
    <xf numFmtId="0" fontId="9" fillId="0" borderId="0" xfId="0" applyFont="1" applyBorder="1" applyAlignment="1">
      <alignment vertical="center" shrinkToFit="1"/>
    </xf>
    <xf numFmtId="0" fontId="9" fillId="0" borderId="0" xfId="0" applyFont="1" applyBorder="1" applyAlignment="1">
      <alignment horizontal="right" vertical="center"/>
    </xf>
    <xf numFmtId="0" fontId="9" fillId="0" borderId="23" xfId="0" applyFont="1" applyBorder="1" applyAlignment="1">
      <alignment vertical="center" shrinkToFit="1"/>
    </xf>
    <xf numFmtId="0" fontId="9" fillId="0" borderId="23" xfId="0" applyFont="1" applyBorder="1" applyAlignment="1">
      <alignment horizontal="left" vertical="center"/>
    </xf>
    <xf numFmtId="0" fontId="9" fillId="0" borderId="11" xfId="0" applyFont="1" applyFill="1" applyBorder="1" applyAlignment="1">
      <alignment horizontal="left" vertical="center"/>
    </xf>
    <xf numFmtId="0" fontId="9" fillId="0" borderId="11" xfId="0" applyFont="1" applyFill="1" applyBorder="1" applyAlignment="1">
      <alignment vertical="center" shrinkToFit="1"/>
    </xf>
    <xf numFmtId="38" fontId="9" fillId="0" borderId="11" xfId="0" applyNumberFormat="1" applyFont="1" applyFill="1" applyBorder="1">
      <alignment vertical="center"/>
    </xf>
    <xf numFmtId="0" fontId="30" fillId="0" borderId="0" xfId="0" applyFont="1" applyAlignment="1">
      <alignment horizontal="left" vertical="center"/>
    </xf>
    <xf numFmtId="0" fontId="9" fillId="0" borderId="110" xfId="0" applyFont="1" applyBorder="1" applyAlignment="1">
      <alignment horizontal="center" vertical="center"/>
    </xf>
    <xf numFmtId="0" fontId="9" fillId="0" borderId="19" xfId="0" applyFont="1" applyBorder="1" applyAlignment="1">
      <alignment horizontal="left" vertical="center"/>
    </xf>
    <xf numFmtId="0" fontId="12" fillId="0" borderId="1" xfId="0" applyFont="1" applyFill="1" applyBorder="1" applyAlignment="1">
      <alignment vertical="center" shrinkToFit="1"/>
    </xf>
    <xf numFmtId="0" fontId="12" fillId="0" borderId="1" xfId="0" applyFont="1" applyFill="1" applyBorder="1" applyAlignment="1">
      <alignment horizontal="center" vertical="center"/>
    </xf>
    <xf numFmtId="0" fontId="12" fillId="0" borderId="1" xfId="23" applyFont="1" applyBorder="1" applyAlignment="1">
      <alignment horizontal="left" vertical="center" shrinkToFit="1"/>
    </xf>
    <xf numFmtId="177" fontId="12" fillId="8" borderId="17" xfId="0" applyNumberFormat="1" applyFont="1" applyFill="1" applyBorder="1">
      <alignment vertical="center"/>
    </xf>
    <xf numFmtId="38" fontId="9" fillId="8" borderId="1" xfId="1" applyFont="1" applyFill="1" applyBorder="1">
      <alignment vertical="center"/>
    </xf>
    <xf numFmtId="38" fontId="12" fillId="8" borderId="1" xfId="1" applyFont="1" applyFill="1" applyBorder="1">
      <alignment vertical="center"/>
    </xf>
    <xf numFmtId="176" fontId="9" fillId="8" borderId="30" xfId="0" applyNumberFormat="1" applyFont="1" applyFill="1" applyBorder="1">
      <alignment vertical="center"/>
    </xf>
    <xf numFmtId="176" fontId="9" fillId="8" borderId="25" xfId="0" applyNumberFormat="1" applyFont="1" applyFill="1" applyBorder="1">
      <alignment vertical="center"/>
    </xf>
    <xf numFmtId="176" fontId="9" fillId="8" borderId="46" xfId="0" applyNumberFormat="1" applyFont="1" applyFill="1" applyBorder="1">
      <alignment vertical="center"/>
    </xf>
    <xf numFmtId="176" fontId="9" fillId="8" borderId="56" xfId="0" applyNumberFormat="1" applyFont="1" applyFill="1" applyBorder="1">
      <alignment vertical="center"/>
    </xf>
    <xf numFmtId="176" fontId="9" fillId="8" borderId="37" xfId="0" applyNumberFormat="1" applyFont="1" applyFill="1" applyBorder="1">
      <alignment vertical="center"/>
    </xf>
    <xf numFmtId="176" fontId="9" fillId="8" borderId="52" xfId="0" applyNumberFormat="1" applyFont="1" applyFill="1" applyBorder="1">
      <alignment vertical="center"/>
    </xf>
    <xf numFmtId="176" fontId="9" fillId="8" borderId="45" xfId="0" applyNumberFormat="1" applyFont="1" applyFill="1" applyBorder="1">
      <alignment vertical="center"/>
    </xf>
    <xf numFmtId="176" fontId="9" fillId="8" borderId="26" xfId="0" applyNumberFormat="1" applyFont="1" applyFill="1" applyBorder="1">
      <alignment vertical="center"/>
    </xf>
    <xf numFmtId="176" fontId="9" fillId="8" borderId="31" xfId="0" applyNumberFormat="1" applyFont="1" applyFill="1" applyBorder="1">
      <alignment vertical="center"/>
    </xf>
    <xf numFmtId="176" fontId="9" fillId="8" borderId="101" xfId="0" applyNumberFormat="1" applyFont="1" applyFill="1" applyBorder="1">
      <alignment vertical="center"/>
    </xf>
    <xf numFmtId="176" fontId="9" fillId="8" borderId="100" xfId="0" applyNumberFormat="1" applyFont="1" applyFill="1" applyBorder="1">
      <alignment vertical="center"/>
    </xf>
    <xf numFmtId="176" fontId="9" fillId="8" borderId="102" xfId="0" applyNumberFormat="1" applyFont="1" applyFill="1" applyBorder="1">
      <alignment vertical="center"/>
    </xf>
    <xf numFmtId="176" fontId="9" fillId="8" borderId="99" xfId="0" applyNumberFormat="1" applyFont="1" applyFill="1" applyBorder="1">
      <alignment vertical="center"/>
    </xf>
    <xf numFmtId="176" fontId="9" fillId="8" borderId="98" xfId="0" applyNumberFormat="1" applyFont="1" applyFill="1" applyBorder="1">
      <alignment vertical="center"/>
    </xf>
    <xf numFmtId="176" fontId="9" fillId="8" borderId="27" xfId="0" applyNumberFormat="1" applyFont="1" applyFill="1" applyBorder="1">
      <alignment vertical="center"/>
    </xf>
    <xf numFmtId="176" fontId="9" fillId="8" borderId="32" xfId="0" applyNumberFormat="1" applyFont="1" applyFill="1" applyBorder="1">
      <alignment vertical="center"/>
    </xf>
    <xf numFmtId="176" fontId="9" fillId="8" borderId="95" xfId="0" applyNumberFormat="1" applyFont="1" applyFill="1" applyBorder="1">
      <alignment vertical="center"/>
    </xf>
    <xf numFmtId="176" fontId="9" fillId="8" borderId="38" xfId="0" applyNumberFormat="1" applyFont="1" applyFill="1" applyBorder="1">
      <alignment vertical="center"/>
    </xf>
    <xf numFmtId="176" fontId="9" fillId="8" borderId="53" xfId="0" applyNumberFormat="1" applyFont="1" applyFill="1" applyBorder="1">
      <alignment vertical="center"/>
    </xf>
    <xf numFmtId="176" fontId="9" fillId="8" borderId="54" xfId="0" applyNumberFormat="1" applyFont="1" applyFill="1" applyBorder="1">
      <alignment vertical="center"/>
    </xf>
    <xf numFmtId="38" fontId="29" fillId="8" borderId="1" xfId="1" applyFont="1" applyFill="1" applyBorder="1" applyAlignment="1">
      <alignment horizontal="right" vertical="center" wrapText="1"/>
    </xf>
    <xf numFmtId="38" fontId="16" fillId="8" borderId="1" xfId="1" applyFont="1" applyFill="1" applyBorder="1" applyAlignment="1">
      <alignment horizontal="right" vertical="center" wrapText="1"/>
    </xf>
    <xf numFmtId="0" fontId="12" fillId="2" borderId="1" xfId="0" applyFont="1" applyFill="1" applyBorder="1" applyAlignment="1">
      <alignment horizontal="centerContinuous" vertical="center"/>
    </xf>
    <xf numFmtId="0" fontId="12" fillId="2" borderId="1" xfId="0" applyFont="1" applyFill="1" applyBorder="1" applyAlignment="1">
      <alignment horizontal="center" vertical="center" wrapText="1"/>
    </xf>
    <xf numFmtId="0" fontId="9" fillId="0" borderId="0" xfId="0" applyFont="1" applyAlignment="1">
      <alignment horizontal="right" vertical="center"/>
    </xf>
    <xf numFmtId="0" fontId="9" fillId="3" borderId="54" xfId="0" applyFont="1" applyFill="1" applyBorder="1" applyAlignment="1">
      <alignment horizontal="center" vertical="center" shrinkToFit="1"/>
    </xf>
    <xf numFmtId="0" fontId="9" fillId="3" borderId="7" xfId="0" applyFont="1" applyFill="1" applyBorder="1" applyAlignment="1">
      <alignment horizontal="center" vertical="center"/>
    </xf>
    <xf numFmtId="0" fontId="9" fillId="3" borderId="23"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40" xfId="0" applyFont="1" applyFill="1" applyBorder="1" applyAlignment="1">
      <alignment horizontal="centerContinuous" vertical="center"/>
    </xf>
    <xf numFmtId="0" fontId="9" fillId="3" borderId="49" xfId="0" applyFont="1" applyFill="1" applyBorder="1" applyAlignment="1">
      <alignment horizontal="centerContinuous" vertical="center"/>
    </xf>
    <xf numFmtId="0" fontId="9" fillId="3" borderId="41" xfId="0" applyFont="1" applyFill="1" applyBorder="1" applyAlignment="1">
      <alignment horizontal="centerContinuous" vertical="center"/>
    </xf>
    <xf numFmtId="0" fontId="9" fillId="3" borderId="109" xfId="0" applyFont="1" applyFill="1" applyBorder="1" applyAlignment="1">
      <alignment horizontal="centerContinuous" vertical="center"/>
    </xf>
    <xf numFmtId="0" fontId="9" fillId="3" borderId="121" xfId="0" applyFont="1" applyFill="1" applyBorder="1" applyAlignment="1">
      <alignment horizontal="centerContinuous" vertical="center"/>
    </xf>
    <xf numFmtId="0" fontId="9" fillId="3" borderId="122" xfId="0" applyFont="1" applyFill="1" applyBorder="1" applyAlignment="1">
      <alignment horizontal="centerContinuous" vertical="center"/>
    </xf>
    <xf numFmtId="0" fontId="9" fillId="3" borderId="46" xfId="0" applyFont="1" applyFill="1" applyBorder="1">
      <alignment vertical="center"/>
    </xf>
    <xf numFmtId="0" fontId="9" fillId="3" borderId="98" xfId="0" applyFont="1" applyFill="1" applyBorder="1">
      <alignment vertical="center"/>
    </xf>
    <xf numFmtId="0" fontId="9" fillId="3" borderId="123" xfId="0" applyFont="1" applyFill="1" applyBorder="1">
      <alignment vertical="center"/>
    </xf>
    <xf numFmtId="176" fontId="9" fillId="0" borderId="31" xfId="0" applyNumberFormat="1" applyFont="1" applyFill="1" applyBorder="1">
      <alignment vertical="center"/>
    </xf>
    <xf numFmtId="176" fontId="9" fillId="0" borderId="26" xfId="0" applyNumberFormat="1" applyFont="1" applyFill="1" applyBorder="1">
      <alignment vertical="center"/>
    </xf>
    <xf numFmtId="176" fontId="9" fillId="0" borderId="101" xfId="0" applyNumberFormat="1" applyFont="1" applyFill="1" applyBorder="1">
      <alignment vertical="center"/>
    </xf>
    <xf numFmtId="176" fontId="9" fillId="0" borderId="100" xfId="0" applyNumberFormat="1" applyFont="1" applyFill="1" applyBorder="1">
      <alignment vertical="center"/>
    </xf>
    <xf numFmtId="176" fontId="9" fillId="0" borderId="102" xfId="0" applyNumberFormat="1" applyFont="1" applyFill="1" applyBorder="1">
      <alignment vertical="center"/>
    </xf>
    <xf numFmtId="176" fontId="9" fillId="0" borderId="99" xfId="0" applyNumberFormat="1" applyFont="1" applyFill="1" applyBorder="1">
      <alignment vertical="center"/>
    </xf>
    <xf numFmtId="0" fontId="9" fillId="3" borderId="38" xfId="0" applyFont="1" applyFill="1" applyBorder="1" applyAlignment="1">
      <alignment horizontal="center" vertical="center"/>
    </xf>
    <xf numFmtId="176" fontId="9" fillId="0" borderId="32" xfId="0" applyNumberFormat="1" applyFont="1" applyFill="1" applyBorder="1">
      <alignment vertical="center"/>
    </xf>
    <xf numFmtId="176" fontId="9" fillId="0" borderId="27" xfId="0" applyNumberFormat="1" applyFont="1" applyFill="1" applyBorder="1">
      <alignment vertical="center"/>
    </xf>
    <xf numFmtId="176" fontId="9" fillId="0" borderId="95" xfId="0" applyNumberFormat="1" applyFont="1" applyFill="1" applyBorder="1">
      <alignment vertical="center"/>
    </xf>
    <xf numFmtId="176" fontId="9" fillId="0" borderId="38" xfId="0" applyNumberFormat="1" applyFont="1" applyFill="1" applyBorder="1">
      <alignment vertical="center"/>
    </xf>
    <xf numFmtId="176" fontId="9" fillId="0" borderId="53" xfId="0" applyNumberFormat="1" applyFont="1" applyFill="1" applyBorder="1">
      <alignment vertical="center"/>
    </xf>
    <xf numFmtId="176" fontId="9" fillId="0" borderId="54" xfId="0" applyNumberFormat="1" applyFont="1" applyFill="1" applyBorder="1">
      <alignment vertical="center"/>
    </xf>
    <xf numFmtId="176" fontId="9" fillId="0" borderId="0" xfId="0" applyNumberFormat="1" applyFont="1" applyFill="1" applyBorder="1" applyAlignment="1">
      <alignment vertical="center" shrinkToFit="1"/>
    </xf>
    <xf numFmtId="0" fontId="9" fillId="0" borderId="0" xfId="0" applyFont="1" applyFill="1" applyBorder="1" applyAlignment="1">
      <alignment horizontal="centerContinuous" vertical="center"/>
    </xf>
    <xf numFmtId="0" fontId="9" fillId="0" borderId="0" xfId="0" applyFont="1" applyFill="1">
      <alignment vertical="center"/>
    </xf>
    <xf numFmtId="0" fontId="9" fillId="0" borderId="0" xfId="0" applyFont="1" applyFill="1" applyAlignment="1">
      <alignment vertical="center" shrinkToFit="1"/>
    </xf>
    <xf numFmtId="0" fontId="9" fillId="0" borderId="0" xfId="0" applyFont="1" applyAlignment="1">
      <alignment horizontal="right" vertical="center"/>
    </xf>
    <xf numFmtId="0" fontId="10" fillId="0" borderId="0" xfId="0" applyFont="1" applyAlignment="1">
      <alignment horizontal="center" vertical="center"/>
    </xf>
    <xf numFmtId="0" fontId="9" fillId="3" borderId="19" xfId="0" applyFont="1" applyFill="1" applyBorder="1" applyAlignment="1">
      <alignment horizontal="center" vertical="center"/>
    </xf>
    <xf numFmtId="0" fontId="9" fillId="3" borderId="24"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1" xfId="0" applyFont="1" applyFill="1" applyBorder="1" applyAlignment="1">
      <alignment horizontal="center" vertical="center"/>
    </xf>
    <xf numFmtId="0" fontId="12" fillId="0" borderId="1" xfId="0" applyFont="1" applyBorder="1" applyAlignment="1">
      <alignment horizontal="center" vertical="center"/>
    </xf>
    <xf numFmtId="0" fontId="9" fillId="3" borderId="1" xfId="0" applyFont="1" applyFill="1" applyBorder="1" applyAlignment="1">
      <alignment horizontal="center" vertical="center" wrapText="1"/>
    </xf>
    <xf numFmtId="0" fontId="9" fillId="0" borderId="0" xfId="0" applyFont="1" applyFill="1" applyAlignment="1">
      <alignment horizontal="center" vertical="center"/>
    </xf>
    <xf numFmtId="0" fontId="9" fillId="3" borderId="5" xfId="0" applyFont="1" applyFill="1" applyBorder="1" applyAlignment="1">
      <alignment horizontal="center" vertical="center" shrinkToFit="1"/>
    </xf>
    <xf numFmtId="0" fontId="9" fillId="3" borderId="8" xfId="0" applyFont="1" applyFill="1" applyBorder="1" applyAlignment="1">
      <alignment horizontal="center" vertical="center" shrinkToFit="1"/>
    </xf>
    <xf numFmtId="0" fontId="9" fillId="3" borderId="4" xfId="0" applyFont="1" applyFill="1" applyBorder="1" applyAlignment="1">
      <alignment horizontal="center" vertical="center" shrinkToFit="1"/>
    </xf>
    <xf numFmtId="0" fontId="9" fillId="3" borderId="9" xfId="0" applyFont="1" applyFill="1" applyBorder="1" applyAlignment="1">
      <alignment horizontal="center" vertical="center" shrinkToFit="1"/>
    </xf>
    <xf numFmtId="0" fontId="9" fillId="0" borderId="8" xfId="0" applyFont="1" applyFill="1" applyBorder="1">
      <alignment vertical="center"/>
    </xf>
    <xf numFmtId="0" fontId="9" fillId="0" borderId="50" xfId="0" applyFont="1" applyFill="1" applyBorder="1">
      <alignment vertical="center"/>
    </xf>
    <xf numFmtId="38" fontId="9" fillId="0" borderId="1" xfId="0" applyNumberFormat="1" applyFont="1" applyFill="1" applyBorder="1">
      <alignment vertical="center"/>
    </xf>
    <xf numFmtId="38" fontId="9" fillId="0" borderId="4" xfId="0" applyNumberFormat="1" applyFont="1" applyFill="1" applyBorder="1">
      <alignment vertical="center"/>
    </xf>
    <xf numFmtId="0" fontId="27" fillId="0" borderId="0" xfId="0" applyFont="1" applyAlignment="1">
      <alignment vertical="center"/>
    </xf>
    <xf numFmtId="0" fontId="12" fillId="0" borderId="0" xfId="0" applyFont="1" applyAlignment="1">
      <alignment vertical="center"/>
    </xf>
    <xf numFmtId="38" fontId="9" fillId="0" borderId="97" xfId="1" applyFont="1" applyBorder="1">
      <alignment vertical="center"/>
    </xf>
    <xf numFmtId="38" fontId="9" fillId="0" borderId="110" xfId="1" applyFont="1" applyBorder="1">
      <alignment vertical="center"/>
    </xf>
    <xf numFmtId="0" fontId="33" fillId="0" borderId="0" xfId="0" applyFont="1" applyAlignment="1"/>
    <xf numFmtId="38" fontId="33" fillId="0" borderId="0" xfId="1" applyFont="1" applyFill="1" applyBorder="1" applyAlignment="1"/>
    <xf numFmtId="0" fontId="36" fillId="0" borderId="19" xfId="0" applyFont="1" applyBorder="1" applyAlignment="1">
      <alignment horizontal="center" vertical="center"/>
    </xf>
    <xf numFmtId="0" fontId="33" fillId="0" borderId="0" xfId="0" applyFont="1" applyAlignment="1">
      <alignment horizontal="center" vertical="center"/>
    </xf>
    <xf numFmtId="38" fontId="33" fillId="0" borderId="0" xfId="1" applyFont="1" applyFill="1" applyBorder="1" applyAlignment="1">
      <alignment horizontal="center" vertical="center"/>
    </xf>
    <xf numFmtId="38" fontId="33" fillId="6" borderId="0" xfId="1" applyFont="1" applyFill="1" applyBorder="1" applyAlignment="1">
      <alignment horizontal="center" vertical="center"/>
    </xf>
    <xf numFmtId="0" fontId="33" fillId="0" borderId="0" xfId="0" applyFont="1">
      <alignment vertical="center"/>
    </xf>
    <xf numFmtId="0" fontId="12" fillId="0" borderId="28" xfId="0" applyFont="1" applyBorder="1" applyAlignment="1">
      <alignment horizontal="center" vertical="center" wrapText="1" shrinkToFit="1"/>
    </xf>
    <xf numFmtId="0" fontId="12" fillId="0" borderId="28" xfId="0" applyFont="1" applyBorder="1" applyAlignment="1">
      <alignment horizontal="center" vertical="center"/>
    </xf>
    <xf numFmtId="178" fontId="12" fillId="0" borderId="40" xfId="0" applyNumberFormat="1" applyFont="1" applyBorder="1" applyAlignment="1">
      <alignment horizontal="right" vertical="center"/>
    </xf>
    <xf numFmtId="178" fontId="12" fillId="0" borderId="49" xfId="0" applyNumberFormat="1" applyFont="1" applyBorder="1" applyAlignment="1">
      <alignment horizontal="right" vertical="center"/>
    </xf>
    <xf numFmtId="178" fontId="12" fillId="0" borderId="125" xfId="0" applyNumberFormat="1" applyFont="1" applyBorder="1" applyAlignment="1">
      <alignment horizontal="right" vertical="center"/>
    </xf>
    <xf numFmtId="178" fontId="12" fillId="0" borderId="126" xfId="0" applyNumberFormat="1" applyFont="1" applyBorder="1" applyAlignment="1">
      <alignment horizontal="right" vertical="center"/>
    </xf>
    <xf numFmtId="178" fontId="12" fillId="0" borderId="28" xfId="1" applyNumberFormat="1" applyFont="1" applyFill="1" applyBorder="1" applyAlignment="1">
      <alignment horizontal="left" vertical="center" wrapText="1"/>
    </xf>
    <xf numFmtId="0" fontId="12" fillId="0" borderId="29" xfId="0" applyFont="1" applyBorder="1" applyAlignment="1">
      <alignment horizontal="center" vertical="center" shrinkToFit="1"/>
    </xf>
    <xf numFmtId="0" fontId="12" fillId="0" borderId="29" xfId="0" applyFont="1" applyBorder="1" applyAlignment="1">
      <alignment horizontal="center" vertical="center"/>
    </xf>
    <xf numFmtId="178" fontId="12" fillId="0" borderId="109" xfId="0" applyNumberFormat="1" applyFont="1" applyBorder="1" applyAlignment="1">
      <alignment horizontal="right" vertical="center"/>
    </xf>
    <xf numFmtId="178" fontId="12" fillId="0" borderId="127" xfId="0" applyNumberFormat="1" applyFont="1" applyBorder="1" applyAlignment="1">
      <alignment horizontal="right" vertical="center"/>
    </xf>
    <xf numFmtId="178" fontId="12" fillId="0" borderId="122" xfId="0" applyNumberFormat="1" applyFont="1" applyBorder="1" applyAlignment="1">
      <alignment horizontal="right" vertical="center"/>
    </xf>
    <xf numFmtId="178" fontId="12" fillId="0" borderId="121" xfId="0" applyNumberFormat="1" applyFont="1" applyBorder="1" applyAlignment="1">
      <alignment horizontal="right" vertical="center"/>
    </xf>
    <xf numFmtId="178" fontId="12" fillId="0" borderId="29" xfId="1" applyNumberFormat="1" applyFont="1" applyFill="1" applyBorder="1" applyAlignment="1">
      <alignment horizontal="left" vertical="center" wrapText="1"/>
    </xf>
    <xf numFmtId="0" fontId="12" fillId="0" borderId="29" xfId="0" applyFont="1" applyBorder="1" applyAlignment="1">
      <alignment horizontal="center" vertical="center" wrapText="1" shrinkToFit="1"/>
    </xf>
    <xf numFmtId="178" fontId="12" fillId="0" borderId="29" xfId="1" applyNumberFormat="1" applyFont="1" applyFill="1" applyBorder="1" applyAlignment="1">
      <alignment horizontal="left" vertical="center"/>
    </xf>
    <xf numFmtId="0" fontId="37" fillId="0" borderId="0" xfId="0" applyFont="1" applyAlignment="1">
      <alignment horizontal="center" vertical="center"/>
    </xf>
    <xf numFmtId="0" fontId="37" fillId="0" borderId="0" xfId="0" applyFont="1" applyAlignment="1">
      <alignment horizontal="left" vertical="center" indent="1"/>
    </xf>
    <xf numFmtId="38" fontId="33" fillId="0" borderId="0" xfId="1" applyFont="1" applyFill="1" applyBorder="1" applyAlignment="1">
      <alignment vertical="center"/>
    </xf>
    <xf numFmtId="0" fontId="12" fillId="0" borderId="0" xfId="0" applyFont="1" applyAlignment="1"/>
    <xf numFmtId="38" fontId="12" fillId="0" borderId="0" xfId="1" applyFont="1" applyFill="1" applyBorder="1" applyAlignment="1">
      <alignment vertical="center"/>
    </xf>
    <xf numFmtId="38" fontId="12" fillId="0" borderId="0" xfId="1" applyFont="1" applyFill="1" applyBorder="1" applyAlignment="1"/>
    <xf numFmtId="0" fontId="30" fillId="0" borderId="0" xfId="0" applyFont="1" applyAlignment="1"/>
    <xf numFmtId="0" fontId="37" fillId="0" borderId="0" xfId="0" applyFont="1" applyAlignment="1">
      <alignment horizontal="center"/>
    </xf>
    <xf numFmtId="0" fontId="37" fillId="0" borderId="0" xfId="0" applyFont="1" applyAlignment="1">
      <alignment horizontal="left" indent="1"/>
    </xf>
    <xf numFmtId="0" fontId="33" fillId="0" borderId="0" xfId="0" applyFont="1" applyAlignment="1">
      <alignment horizontal="left" indent="1"/>
    </xf>
    <xf numFmtId="0" fontId="33" fillId="0" borderId="0" xfId="0" applyFont="1" applyAlignment="1">
      <alignment horizontal="center"/>
    </xf>
    <xf numFmtId="0" fontId="9" fillId="3" borderId="6" xfId="0" applyFont="1" applyFill="1" applyBorder="1" applyAlignment="1">
      <alignment horizontal="center" vertical="center" wrapText="1" shrinkToFit="1"/>
    </xf>
    <xf numFmtId="0" fontId="9" fillId="3" borderId="7" xfId="0" applyFont="1" applyFill="1" applyBorder="1" applyAlignment="1">
      <alignment vertical="center" shrinkToFit="1"/>
    </xf>
    <xf numFmtId="0" fontId="9" fillId="3" borderId="9" xfId="0" applyFont="1" applyFill="1" applyBorder="1" applyAlignment="1">
      <alignment vertical="center" shrinkToFit="1"/>
    </xf>
    <xf numFmtId="0" fontId="9" fillId="0" borderId="2" xfId="0" applyFont="1" applyBorder="1" applyAlignment="1">
      <alignment horizontal="center" vertical="center" shrinkToFit="1"/>
    </xf>
    <xf numFmtId="0" fontId="38" fillId="0" borderId="0" xfId="0" applyFont="1">
      <alignment vertical="center"/>
    </xf>
    <xf numFmtId="0" fontId="9" fillId="3" borderId="7" xfId="0" applyFont="1" applyFill="1" applyBorder="1" applyAlignment="1">
      <alignment horizontal="centerContinuous" vertical="center" shrinkToFit="1"/>
    </xf>
    <xf numFmtId="0" fontId="9" fillId="0" borderId="2" xfId="0" applyFont="1" applyBorder="1" applyAlignment="1">
      <alignment horizontal="centerContinuous" vertical="center" shrinkToFit="1"/>
    </xf>
    <xf numFmtId="0" fontId="9" fillId="3" borderId="7" xfId="0" applyFont="1" applyFill="1" applyBorder="1" applyAlignment="1">
      <alignment horizontal="centerContinuous" vertical="center"/>
    </xf>
    <xf numFmtId="0" fontId="10" fillId="3" borderId="23" xfId="0" applyFont="1" applyFill="1" applyBorder="1" applyAlignment="1">
      <alignment horizontal="centerContinuous" vertical="center"/>
    </xf>
    <xf numFmtId="0" fontId="10" fillId="3" borderId="10" xfId="0" applyFont="1" applyFill="1" applyBorder="1" applyAlignment="1">
      <alignment horizontal="centerContinuous" vertical="center"/>
    </xf>
    <xf numFmtId="0" fontId="10" fillId="3" borderId="3" xfId="0" applyFont="1" applyFill="1" applyBorder="1" applyAlignment="1">
      <alignment vertical="center"/>
    </xf>
    <xf numFmtId="0" fontId="9" fillId="0" borderId="3" xfId="0" applyFont="1" applyBorder="1" applyAlignment="1">
      <alignment vertical="center" shrinkToFit="1"/>
    </xf>
    <xf numFmtId="0" fontId="9" fillId="3" borderId="2" xfId="0" applyFont="1" applyFill="1" applyBorder="1" applyAlignment="1">
      <alignment horizontal="center" vertical="center" shrinkToFit="1"/>
    </xf>
    <xf numFmtId="0" fontId="9" fillId="3" borderId="2" xfId="0" applyFont="1" applyFill="1" applyBorder="1" applyAlignment="1">
      <alignment horizontal="centerContinuous" vertical="center" shrinkToFit="1"/>
    </xf>
    <xf numFmtId="0" fontId="9" fillId="3" borderId="19" xfId="0" applyFont="1" applyFill="1" applyBorder="1" applyAlignment="1">
      <alignment horizontal="center" vertical="center"/>
    </xf>
    <xf numFmtId="0" fontId="17" fillId="0" borderId="0" xfId="6" applyAlignment="1">
      <alignment horizontal="center" vertical="center"/>
    </xf>
    <xf numFmtId="0" fontId="17" fillId="0" borderId="0" xfId="6" applyAlignment="1">
      <alignment vertical="center"/>
    </xf>
    <xf numFmtId="0" fontId="19" fillId="0" borderId="0" xfId="6" applyFont="1" applyAlignment="1">
      <alignment horizontal="right" vertical="center"/>
    </xf>
    <xf numFmtId="0" fontId="20" fillId="0" borderId="0" xfId="6" applyFont="1" applyAlignment="1">
      <alignment horizontal="left" vertical="center"/>
    </xf>
    <xf numFmtId="0" fontId="40" fillId="0" borderId="0" xfId="6" applyFont="1" applyAlignment="1">
      <alignment vertical="center"/>
    </xf>
    <xf numFmtId="0" fontId="41" fillId="0" borderId="0" xfId="6" applyFont="1" applyAlignment="1">
      <alignment vertical="center"/>
    </xf>
    <xf numFmtId="0" fontId="18" fillId="0" borderId="137" xfId="6" applyFont="1" applyBorder="1" applyAlignment="1">
      <alignment horizontal="center" vertical="center" wrapText="1"/>
    </xf>
    <xf numFmtId="0" fontId="18" fillId="0" borderId="61" xfId="6" applyFont="1" applyBorder="1" applyAlignment="1">
      <alignment horizontal="center" vertical="center" wrapText="1"/>
    </xf>
    <xf numFmtId="0" fontId="18" fillId="0" borderId="135" xfId="6" applyFont="1" applyBorder="1" applyAlignment="1">
      <alignment horizontal="center" vertical="center" wrapText="1"/>
    </xf>
    <xf numFmtId="0" fontId="18" fillId="0" borderId="138" xfId="6" applyFont="1" applyBorder="1" applyAlignment="1">
      <alignment horizontal="center" vertical="center" wrapText="1"/>
    </xf>
    <xf numFmtId="0" fontId="18" fillId="0" borderId="62" xfId="6" applyFont="1" applyBorder="1" applyAlignment="1">
      <alignment horizontal="center" vertical="center" wrapText="1"/>
    </xf>
    <xf numFmtId="0" fontId="18" fillId="0" borderId="80" xfId="6" applyFont="1" applyBorder="1" applyAlignment="1">
      <alignment horizontal="center" vertical="center"/>
    </xf>
    <xf numFmtId="38" fontId="18" fillId="0" borderId="143" xfId="7" applyFont="1" applyFill="1" applyBorder="1" applyAlignment="1">
      <alignment horizontal="center" vertical="center"/>
    </xf>
    <xf numFmtId="38" fontId="18" fillId="0" borderId="143" xfId="7" applyFont="1" applyBorder="1" applyAlignment="1">
      <alignment horizontal="center" vertical="center"/>
    </xf>
    <xf numFmtId="38" fontId="42" fillId="0" borderId="143" xfId="7" applyFont="1" applyBorder="1" applyAlignment="1">
      <alignment horizontal="center" vertical="center"/>
    </xf>
    <xf numFmtId="180" fontId="18" fillId="0" borderId="143" xfId="6" applyNumberFormat="1" applyFont="1" applyBorder="1" applyAlignment="1">
      <alignment horizontal="center" vertical="center"/>
    </xf>
    <xf numFmtId="180" fontId="18" fillId="0" borderId="80" xfId="6" applyNumberFormat="1" applyFont="1" applyBorder="1" applyAlignment="1">
      <alignment horizontal="center" vertical="center"/>
    </xf>
    <xf numFmtId="0" fontId="18" fillId="0" borderId="1" xfId="6" applyFont="1" applyBorder="1" applyAlignment="1">
      <alignment horizontal="center" vertical="center"/>
    </xf>
    <xf numFmtId="38" fontId="18" fillId="0" borderId="2" xfId="7" applyFont="1" applyFill="1" applyBorder="1" applyAlignment="1">
      <alignment horizontal="center" vertical="center"/>
    </xf>
    <xf numFmtId="38" fontId="18" fillId="0" borderId="2" xfId="7" applyFont="1" applyBorder="1" applyAlignment="1">
      <alignment horizontal="center" vertical="center"/>
    </xf>
    <xf numFmtId="38" fontId="42" fillId="0" borderId="2" xfId="7" applyFont="1" applyBorder="1" applyAlignment="1">
      <alignment horizontal="center" vertical="center"/>
    </xf>
    <xf numFmtId="180" fontId="18" fillId="0" borderId="2" xfId="6" applyNumberFormat="1" applyFont="1" applyBorder="1" applyAlignment="1">
      <alignment horizontal="center" vertical="center"/>
    </xf>
    <xf numFmtId="180" fontId="18" fillId="0" borderId="1" xfId="6" applyNumberFormat="1" applyFont="1" applyBorder="1" applyAlignment="1">
      <alignment horizontal="center" vertical="center"/>
    </xf>
    <xf numFmtId="0" fontId="43" fillId="0" borderId="0" xfId="6" applyFont="1" applyAlignment="1">
      <alignment vertical="center"/>
    </xf>
    <xf numFmtId="0" fontId="18" fillId="0" borderId="135" xfId="6" applyFont="1" applyBorder="1" applyAlignment="1">
      <alignment horizontal="center" vertical="center"/>
    </xf>
    <xf numFmtId="38" fontId="18" fillId="0" borderId="138" xfId="7" applyFont="1" applyFill="1" applyBorder="1" applyAlignment="1">
      <alignment horizontal="center" vertical="center"/>
    </xf>
    <xf numFmtId="38" fontId="18" fillId="0" borderId="138" xfId="7" applyFont="1" applyBorder="1" applyAlignment="1">
      <alignment horizontal="center" vertical="center"/>
    </xf>
    <xf numFmtId="38" fontId="42" fillId="0" borderId="138" xfId="7" applyFont="1" applyBorder="1" applyAlignment="1">
      <alignment horizontal="center" vertical="center"/>
    </xf>
    <xf numFmtId="180" fontId="18" fillId="0" borderId="138" xfId="6" applyNumberFormat="1" applyFont="1" applyBorder="1" applyAlignment="1">
      <alignment horizontal="center" vertical="center"/>
    </xf>
    <xf numFmtId="180" fontId="18" fillId="0" borderId="135" xfId="6" applyNumberFormat="1" applyFont="1" applyBorder="1" applyAlignment="1">
      <alignment horizontal="center" vertical="center"/>
    </xf>
    <xf numFmtId="0" fontId="19" fillId="0" borderId="0" xfId="6" applyFont="1" applyAlignment="1">
      <alignment horizontal="center" vertical="center"/>
    </xf>
    <xf numFmtId="0" fontId="19" fillId="0" borderId="0" xfId="6" applyFont="1" applyAlignment="1">
      <alignment vertical="center"/>
    </xf>
    <xf numFmtId="0" fontId="20" fillId="0" borderId="0" xfId="6" applyFont="1" applyAlignment="1">
      <alignment vertical="center"/>
    </xf>
    <xf numFmtId="14" fontId="44" fillId="0" borderId="0" xfId="6" applyNumberFormat="1" applyFont="1" applyAlignment="1">
      <alignment horizontal="right" vertical="center"/>
    </xf>
    <xf numFmtId="0" fontId="17" fillId="0" borderId="1" xfId="6" applyBorder="1" applyAlignment="1">
      <alignment horizontal="center" vertical="center"/>
    </xf>
    <xf numFmtId="179" fontId="17" fillId="0" borderId="153" xfId="6" applyNumberFormat="1" applyBorder="1" applyAlignment="1">
      <alignment horizontal="center" vertical="center"/>
    </xf>
    <xf numFmtId="179" fontId="17" fillId="0" borderId="154" xfId="6" applyNumberFormat="1" applyBorder="1" applyAlignment="1">
      <alignment horizontal="center" vertical="center"/>
    </xf>
    <xf numFmtId="38" fontId="17" fillId="0" borderId="155" xfId="24" applyFont="1" applyFill="1" applyBorder="1" applyAlignment="1">
      <alignment vertical="center"/>
    </xf>
    <xf numFmtId="38" fontId="17" fillId="0" borderId="157" xfId="24" applyFont="1" applyFill="1" applyBorder="1" applyAlignment="1">
      <alignment vertical="center"/>
    </xf>
    <xf numFmtId="179" fontId="17" fillId="0" borderId="158" xfId="6" applyNumberFormat="1" applyBorder="1" applyAlignment="1">
      <alignment horizontal="center" vertical="center"/>
    </xf>
    <xf numFmtId="179" fontId="17" fillId="0" borderId="42" xfId="6" applyNumberFormat="1" applyBorder="1" applyAlignment="1">
      <alignment horizontal="center" vertical="center"/>
    </xf>
    <xf numFmtId="38" fontId="17" fillId="0" borderId="159" xfId="24" applyFont="1" applyFill="1" applyBorder="1" applyAlignment="1">
      <alignment vertical="center"/>
    </xf>
    <xf numFmtId="38" fontId="17" fillId="0" borderId="160" xfId="24" applyFont="1" applyFill="1" applyBorder="1" applyAlignment="1">
      <alignment vertical="center"/>
    </xf>
    <xf numFmtId="179" fontId="17" fillId="0" borderId="161" xfId="6" applyNumberFormat="1" applyBorder="1" applyAlignment="1">
      <alignment horizontal="center" vertical="center"/>
    </xf>
    <xf numFmtId="179" fontId="17" fillId="0" borderId="162" xfId="6" applyNumberFormat="1" applyBorder="1" applyAlignment="1">
      <alignment horizontal="center" vertical="center"/>
    </xf>
    <xf numFmtId="38" fontId="17" fillId="0" borderId="163" xfId="24" applyFont="1" applyFill="1" applyBorder="1" applyAlignment="1">
      <alignment vertical="center"/>
    </xf>
    <xf numFmtId="38" fontId="17" fillId="0" borderId="165" xfId="24" applyFont="1" applyFill="1" applyBorder="1" applyAlignment="1">
      <alignment vertical="center"/>
    </xf>
    <xf numFmtId="179" fontId="17" fillId="0" borderId="157" xfId="6" applyNumberFormat="1" applyBorder="1" applyAlignment="1">
      <alignment horizontal="center" vertical="center"/>
    </xf>
    <xf numFmtId="179" fontId="17" fillId="0" borderId="169" xfId="6" applyNumberFormat="1" applyBorder="1" applyAlignment="1">
      <alignment horizontal="center" vertical="center"/>
    </xf>
    <xf numFmtId="38" fontId="17" fillId="0" borderId="154" xfId="24" applyFont="1" applyBorder="1" applyAlignment="1">
      <alignment vertical="center"/>
    </xf>
    <xf numFmtId="38" fontId="17" fillId="0" borderId="170" xfId="24" applyFont="1" applyFill="1" applyBorder="1" applyAlignment="1">
      <alignment vertical="center"/>
    </xf>
    <xf numFmtId="179" fontId="17" fillId="0" borderId="131" xfId="6" applyNumberFormat="1" applyBorder="1" applyAlignment="1">
      <alignment horizontal="center" vertical="center"/>
    </xf>
    <xf numFmtId="179" fontId="17" fillId="0" borderId="134" xfId="6" applyNumberFormat="1" applyBorder="1" applyAlignment="1">
      <alignment horizontal="center" vertical="center"/>
    </xf>
    <xf numFmtId="38" fontId="17" fillId="0" borderId="50" xfId="24" applyFont="1" applyBorder="1" applyAlignment="1">
      <alignment vertical="center"/>
    </xf>
    <xf numFmtId="38" fontId="17" fillId="0" borderId="8" xfId="24" applyFont="1" applyFill="1" applyBorder="1" applyAlignment="1">
      <alignment vertical="center"/>
    </xf>
    <xf numFmtId="179" fontId="17" fillId="0" borderId="165" xfId="6" applyNumberFormat="1" applyBorder="1" applyAlignment="1">
      <alignment horizontal="center" vertical="center"/>
    </xf>
    <xf numFmtId="179" fontId="17" fillId="0" borderId="173" xfId="6" applyNumberFormat="1" applyBorder="1" applyAlignment="1">
      <alignment horizontal="center" vertical="center"/>
    </xf>
    <xf numFmtId="38" fontId="17" fillId="0" borderId="162" xfId="24" applyFont="1" applyBorder="1" applyAlignment="1">
      <alignment vertical="center"/>
    </xf>
    <xf numFmtId="0" fontId="17" fillId="0" borderId="0" xfId="6" applyAlignment="1">
      <alignment horizontal="left" vertical="center"/>
    </xf>
    <xf numFmtId="38" fontId="17" fillId="0" borderId="154" xfId="24" applyFont="1" applyFill="1" applyBorder="1" applyAlignment="1">
      <alignment vertical="center"/>
    </xf>
    <xf numFmtId="38" fontId="17" fillId="0" borderId="50" xfId="24" applyFont="1" applyFill="1" applyBorder="1" applyAlignment="1">
      <alignment vertical="center"/>
    </xf>
    <xf numFmtId="38" fontId="17" fillId="0" borderId="131" xfId="24" applyFont="1" applyFill="1" applyBorder="1" applyAlignment="1">
      <alignment vertical="center"/>
    </xf>
    <xf numFmtId="38" fontId="17" fillId="0" borderId="162" xfId="24" applyFont="1" applyFill="1" applyBorder="1" applyAlignment="1">
      <alignment vertical="center"/>
    </xf>
    <xf numFmtId="0" fontId="19" fillId="0" borderId="1" xfId="6" applyFont="1" applyBorder="1" applyAlignment="1">
      <alignment horizontal="center" vertical="center"/>
    </xf>
    <xf numFmtId="0" fontId="19" fillId="0" borderId="1" xfId="6" applyFont="1" applyBorder="1" applyAlignment="1">
      <alignment horizontal="center" vertical="center" shrinkToFit="1"/>
    </xf>
    <xf numFmtId="14" fontId="44" fillId="0" borderId="0" xfId="6" applyNumberFormat="1" applyFont="1" applyAlignment="1">
      <alignment vertical="center"/>
    </xf>
    <xf numFmtId="38" fontId="19" fillId="0" borderId="0" xfId="7" applyFont="1" applyBorder="1" applyAlignment="1">
      <alignment horizontal="center" vertical="center"/>
    </xf>
    <xf numFmtId="0" fontId="49" fillId="0" borderId="0" xfId="6" applyFont="1" applyAlignment="1">
      <alignment horizontal="right" vertical="center"/>
    </xf>
    <xf numFmtId="0" fontId="41" fillId="0" borderId="0" xfId="6" applyFont="1" applyAlignment="1">
      <alignment horizontal="left" vertical="center"/>
    </xf>
    <xf numFmtId="0" fontId="19" fillId="0" borderId="174" xfId="6" applyFont="1" applyBorder="1" applyAlignment="1">
      <alignment vertical="center"/>
    </xf>
    <xf numFmtId="0" fontId="19" fillId="0" borderId="1" xfId="6" applyFont="1" applyBorder="1" applyAlignment="1">
      <alignment horizontal="left" vertical="center"/>
    </xf>
    <xf numFmtId="0" fontId="19" fillId="0" borderId="175" xfId="6" applyFont="1" applyBorder="1" applyAlignment="1">
      <alignment vertical="center"/>
    </xf>
    <xf numFmtId="0" fontId="19" fillId="0" borderId="1" xfId="6" applyFont="1" applyBorder="1" applyAlignment="1">
      <alignment horizontal="left" vertical="center" shrinkToFit="1"/>
    </xf>
    <xf numFmtId="0" fontId="19" fillId="0" borderId="176" xfId="6" applyFont="1" applyBorder="1" applyAlignment="1">
      <alignment vertical="center"/>
    </xf>
    <xf numFmtId="0" fontId="19" fillId="0" borderId="139" xfId="6" applyFont="1" applyBorder="1" applyAlignment="1">
      <alignment horizontal="center" vertical="center"/>
    </xf>
    <xf numFmtId="0" fontId="19" fillId="0" borderId="135" xfId="6" applyFont="1" applyBorder="1" applyAlignment="1">
      <alignment horizontal="center" vertical="center"/>
    </xf>
    <xf numFmtId="0" fontId="19" fillId="0" borderId="184" xfId="6" applyFont="1" applyBorder="1" applyAlignment="1">
      <alignment horizontal="center" vertical="center"/>
    </xf>
    <xf numFmtId="0" fontId="19" fillId="0" borderId="137" xfId="6" applyFont="1" applyBorder="1" applyAlignment="1">
      <alignment horizontal="center" vertical="center"/>
    </xf>
    <xf numFmtId="0" fontId="19" fillId="0" borderId="61" xfId="6" applyFont="1" applyBorder="1" applyAlignment="1">
      <alignment horizontal="center" vertical="center"/>
    </xf>
    <xf numFmtId="0" fontId="19" fillId="0" borderId="136" xfId="6" applyFont="1" applyBorder="1" applyAlignment="1">
      <alignment horizontal="center" vertical="center"/>
    </xf>
    <xf numFmtId="0" fontId="19" fillId="0" borderId="150" xfId="6" applyFont="1" applyBorder="1" applyAlignment="1">
      <alignment horizontal="center" vertical="center"/>
    </xf>
    <xf numFmtId="0" fontId="19" fillId="0" borderId="187" xfId="6" applyFont="1" applyBorder="1" applyAlignment="1">
      <alignment vertical="center"/>
    </xf>
    <xf numFmtId="0" fontId="19" fillId="0" borderId="188" xfId="6" applyFont="1" applyBorder="1" applyAlignment="1">
      <alignment horizontal="center" vertical="center"/>
    </xf>
    <xf numFmtId="0" fontId="19" fillId="0" borderId="189" xfId="6" applyFont="1" applyBorder="1" applyAlignment="1">
      <alignment horizontal="center" vertical="center"/>
    </xf>
    <xf numFmtId="0" fontId="19" fillId="0" borderId="190" xfId="6" applyFont="1" applyBorder="1" applyAlignment="1">
      <alignment horizontal="center" vertical="center"/>
    </xf>
    <xf numFmtId="180" fontId="19" fillId="0" borderId="133" xfId="6" applyNumberFormat="1" applyFont="1" applyBorder="1" applyAlignment="1">
      <alignment vertical="center"/>
    </xf>
    <xf numFmtId="180" fontId="19" fillId="0" borderId="191" xfId="6" applyNumberFormat="1" applyFont="1" applyBorder="1" applyAlignment="1">
      <alignment vertical="center"/>
    </xf>
    <xf numFmtId="181" fontId="19" fillId="0" borderId="1" xfId="6" applyNumberFormat="1" applyFont="1" applyBorder="1" applyAlignment="1">
      <alignment vertical="center"/>
    </xf>
    <xf numFmtId="181" fontId="19" fillId="0" borderId="191" xfId="6" applyNumberFormat="1" applyFont="1" applyBorder="1" applyAlignment="1">
      <alignment vertical="center"/>
    </xf>
    <xf numFmtId="182" fontId="19" fillId="0" borderId="1" xfId="6" applyNumberFormat="1" applyFont="1" applyBorder="1" applyAlignment="1">
      <alignment vertical="center"/>
    </xf>
    <xf numFmtId="182" fontId="19" fillId="0" borderId="191" xfId="6" applyNumberFormat="1" applyFont="1" applyBorder="1" applyAlignment="1">
      <alignment vertical="center"/>
    </xf>
    <xf numFmtId="180" fontId="19" fillId="0" borderId="1" xfId="6" applyNumberFormat="1" applyFont="1" applyBorder="1" applyAlignment="1">
      <alignment vertical="center"/>
    </xf>
    <xf numFmtId="0" fontId="40" fillId="0" borderId="129" xfId="6" applyFont="1" applyBorder="1" applyAlignment="1">
      <alignment vertical="center" shrinkToFit="1"/>
    </xf>
    <xf numFmtId="0" fontId="19" fillId="0" borderId="11" xfId="6" applyFont="1" applyBorder="1" applyAlignment="1">
      <alignment horizontal="center" vertical="center"/>
    </xf>
    <xf numFmtId="0" fontId="19" fillId="0" borderId="192" xfId="6" applyFont="1" applyBorder="1" applyAlignment="1">
      <alignment horizontal="center" vertical="center"/>
    </xf>
    <xf numFmtId="0" fontId="40" fillId="0" borderId="129" xfId="6" applyFont="1" applyBorder="1" applyAlignment="1">
      <alignment vertical="center"/>
    </xf>
    <xf numFmtId="0" fontId="19" fillId="0" borderId="193" xfId="6" applyFont="1" applyBorder="1" applyAlignment="1">
      <alignment vertical="center"/>
    </xf>
    <xf numFmtId="0" fontId="19" fillId="9" borderId="139" xfId="6" applyFont="1" applyFill="1" applyBorder="1" applyAlignment="1">
      <alignment horizontal="center" vertical="center"/>
    </xf>
    <xf numFmtId="0" fontId="19" fillId="9" borderId="194" xfId="6" applyFont="1" applyFill="1" applyBorder="1" applyAlignment="1">
      <alignment horizontal="center" vertical="center"/>
    </xf>
    <xf numFmtId="180" fontId="19" fillId="0" borderId="139" xfId="6" applyNumberFormat="1" applyFont="1" applyBorder="1" applyAlignment="1">
      <alignment vertical="center"/>
    </xf>
    <xf numFmtId="180" fontId="19" fillId="0" borderId="184" xfId="6" applyNumberFormat="1" applyFont="1" applyBorder="1" applyAlignment="1">
      <alignment vertical="center"/>
    </xf>
    <xf numFmtId="181" fontId="19" fillId="0" borderId="135" xfId="6" applyNumberFormat="1" applyFont="1" applyBorder="1" applyAlignment="1">
      <alignment vertical="center"/>
    </xf>
    <xf numFmtId="181" fontId="19" fillId="0" borderId="184" xfId="6" applyNumberFormat="1" applyFont="1" applyBorder="1" applyAlignment="1">
      <alignment vertical="center"/>
    </xf>
    <xf numFmtId="182" fontId="19" fillId="9" borderId="139" xfId="6" applyNumberFormat="1" applyFont="1" applyFill="1" applyBorder="1" applyAlignment="1">
      <alignment horizontal="center" vertical="center"/>
    </xf>
    <xf numFmtId="182" fontId="19" fillId="9" borderId="135" xfId="6" applyNumberFormat="1" applyFont="1" applyFill="1" applyBorder="1" applyAlignment="1">
      <alignment horizontal="center" vertical="center"/>
    </xf>
    <xf numFmtId="182" fontId="19" fillId="0" borderId="135" xfId="6" applyNumberFormat="1" applyFont="1" applyBorder="1" applyAlignment="1">
      <alignment vertical="center"/>
    </xf>
    <xf numFmtId="182" fontId="19" fillId="0" borderId="184" xfId="6" applyNumberFormat="1" applyFont="1" applyBorder="1" applyAlignment="1">
      <alignment vertical="center"/>
    </xf>
    <xf numFmtId="180" fontId="19" fillId="9" borderId="139" xfId="6" applyNumberFormat="1" applyFont="1" applyFill="1" applyBorder="1" applyAlignment="1">
      <alignment horizontal="center" vertical="center"/>
    </xf>
    <xf numFmtId="180" fontId="19" fillId="9" borderId="194" xfId="6" applyNumberFormat="1" applyFont="1" applyFill="1" applyBorder="1" applyAlignment="1">
      <alignment horizontal="center" vertical="center"/>
    </xf>
    <xf numFmtId="180" fontId="19" fillId="0" borderId="135" xfId="6" applyNumberFormat="1" applyFont="1" applyBorder="1" applyAlignment="1">
      <alignment vertical="center"/>
    </xf>
    <xf numFmtId="0" fontId="40" fillId="0" borderId="195" xfId="6" applyFont="1" applyBorder="1" applyAlignment="1">
      <alignment vertical="center"/>
    </xf>
    <xf numFmtId="0" fontId="19" fillId="0" borderId="196" xfId="6" applyFont="1" applyBorder="1" applyAlignment="1">
      <alignment horizontal="center" vertical="center"/>
    </xf>
    <xf numFmtId="0" fontId="19" fillId="0" borderId="197" xfId="6" applyFont="1" applyBorder="1" applyAlignment="1">
      <alignment horizontal="center" vertical="center"/>
    </xf>
    <xf numFmtId="0" fontId="19" fillId="0" borderId="198" xfId="6" applyFont="1" applyBorder="1" applyAlignment="1">
      <alignment vertical="center"/>
    </xf>
    <xf numFmtId="0" fontId="19" fillId="0" borderId="147" xfId="6" applyFont="1" applyBorder="1" applyAlignment="1">
      <alignment horizontal="center" vertical="center"/>
    </xf>
    <xf numFmtId="0" fontId="19" fillId="0" borderId="19" xfId="6" applyFont="1" applyBorder="1" applyAlignment="1">
      <alignment horizontal="center" vertical="center"/>
    </xf>
    <xf numFmtId="0" fontId="19" fillId="0" borderId="148" xfId="6" applyFont="1" applyBorder="1" applyAlignment="1">
      <alignment horizontal="center" vertical="center"/>
    </xf>
    <xf numFmtId="182" fontId="19" fillId="0" borderId="188" xfId="6" applyNumberFormat="1" applyFont="1" applyBorder="1" applyAlignment="1">
      <alignment horizontal="center" vertical="center"/>
    </xf>
    <xf numFmtId="182" fontId="19" fillId="0" borderId="189" xfId="6" applyNumberFormat="1" applyFont="1" applyBorder="1" applyAlignment="1">
      <alignment horizontal="center" vertical="center"/>
    </xf>
    <xf numFmtId="181" fontId="19" fillId="9" borderId="133" xfId="6" applyNumberFormat="1" applyFont="1" applyFill="1" applyBorder="1" applyAlignment="1">
      <alignment horizontal="center" vertical="center"/>
    </xf>
    <xf numFmtId="181" fontId="19" fillId="9" borderId="3" xfId="6" applyNumberFormat="1" applyFont="1" applyFill="1" applyBorder="1" applyAlignment="1">
      <alignment horizontal="center" vertical="center"/>
    </xf>
    <xf numFmtId="181" fontId="19" fillId="9" borderId="1" xfId="6" applyNumberFormat="1" applyFont="1" applyFill="1" applyBorder="1" applyAlignment="1">
      <alignment horizontal="center" vertical="center"/>
    </xf>
    <xf numFmtId="181" fontId="19" fillId="9" borderId="191" xfId="6" applyNumberFormat="1" applyFont="1" applyFill="1" applyBorder="1" applyAlignment="1">
      <alignment horizontal="center" vertical="center"/>
    </xf>
    <xf numFmtId="0" fontId="19" fillId="0" borderId="129" xfId="6" applyFont="1" applyBorder="1" applyAlignment="1">
      <alignment horizontal="center" vertical="center"/>
    </xf>
    <xf numFmtId="0" fontId="19" fillId="0" borderId="129" xfId="6" applyFont="1" applyBorder="1" applyAlignment="1">
      <alignment vertical="center" wrapText="1"/>
    </xf>
    <xf numFmtId="182" fontId="19" fillId="9" borderId="194" xfId="6" applyNumberFormat="1" applyFont="1" applyFill="1" applyBorder="1" applyAlignment="1">
      <alignment horizontal="center" vertical="center"/>
    </xf>
    <xf numFmtId="181" fontId="19" fillId="9" borderId="139" xfId="6" applyNumberFormat="1" applyFont="1" applyFill="1" applyBorder="1" applyAlignment="1">
      <alignment horizontal="center" vertical="center"/>
    </xf>
    <xf numFmtId="181" fontId="19" fillId="9" borderId="194" xfId="6" applyNumberFormat="1" applyFont="1" applyFill="1" applyBorder="1" applyAlignment="1">
      <alignment horizontal="center" vertical="center"/>
    </xf>
    <xf numFmtId="181" fontId="19" fillId="9" borderId="135" xfId="6" applyNumberFormat="1" applyFont="1" applyFill="1" applyBorder="1" applyAlignment="1">
      <alignment horizontal="center" vertical="center"/>
    </xf>
    <xf numFmtId="181" fontId="19" fillId="9" borderId="184" xfId="6" applyNumberFormat="1" applyFont="1" applyFill="1" applyBorder="1" applyAlignment="1">
      <alignment horizontal="center" vertical="center"/>
    </xf>
    <xf numFmtId="0" fontId="19" fillId="0" borderId="195" xfId="6" applyFont="1" applyBorder="1" applyAlignment="1">
      <alignment vertical="center" wrapText="1"/>
    </xf>
    <xf numFmtId="0" fontId="19" fillId="0" borderId="199" xfId="6" applyFont="1" applyBorder="1" applyAlignment="1">
      <alignment vertical="center"/>
    </xf>
    <xf numFmtId="0" fontId="19" fillId="9" borderId="200" xfId="6" applyFont="1" applyFill="1" applyBorder="1" applyAlignment="1">
      <alignment horizontal="center" vertical="center"/>
    </xf>
    <xf numFmtId="0" fontId="19" fillId="9" borderId="167" xfId="6" applyFont="1" applyFill="1" applyBorder="1" applyAlignment="1">
      <alignment horizontal="center" vertical="center"/>
    </xf>
    <xf numFmtId="0" fontId="19" fillId="9" borderId="151" xfId="6" applyFont="1" applyFill="1" applyBorder="1" applyAlignment="1">
      <alignment horizontal="center" vertical="center"/>
    </xf>
    <xf numFmtId="0" fontId="19" fillId="9" borderId="152" xfId="6" applyFont="1" applyFill="1" applyBorder="1" applyAlignment="1">
      <alignment horizontal="center" vertical="center"/>
    </xf>
    <xf numFmtId="181" fontId="19" fillId="0" borderId="151" xfId="6" applyNumberFormat="1" applyFont="1" applyBorder="1" applyAlignment="1">
      <alignment vertical="center"/>
    </xf>
    <xf numFmtId="182" fontId="19" fillId="9" borderId="200" xfId="6" applyNumberFormat="1" applyFont="1" applyFill="1" applyBorder="1" applyAlignment="1">
      <alignment horizontal="center" vertical="center"/>
    </xf>
    <xf numFmtId="182" fontId="19" fillId="9" borderId="167" xfId="6" applyNumberFormat="1" applyFont="1" applyFill="1" applyBorder="1" applyAlignment="1">
      <alignment horizontal="center" vertical="center"/>
    </xf>
    <xf numFmtId="180" fontId="19" fillId="0" borderId="151" xfId="6" applyNumberFormat="1" applyFont="1" applyBorder="1" applyAlignment="1">
      <alignment vertical="center"/>
    </xf>
    <xf numFmtId="180" fontId="19" fillId="0" borderId="152" xfId="6" applyNumberFormat="1" applyFont="1" applyBorder="1" applyAlignment="1">
      <alignment vertical="center"/>
    </xf>
    <xf numFmtId="0" fontId="19" fillId="0" borderId="177" xfId="6" applyFont="1" applyBorder="1" applyAlignment="1">
      <alignment vertical="center" wrapText="1"/>
    </xf>
    <xf numFmtId="0" fontId="19" fillId="0" borderId="178" xfId="6" applyFont="1" applyBorder="1" applyAlignment="1">
      <alignment horizontal="center" vertical="center"/>
    </xf>
    <xf numFmtId="0" fontId="19" fillId="0" borderId="179" xfId="6" applyFont="1" applyBorder="1" applyAlignment="1">
      <alignment horizontal="center" vertical="center"/>
    </xf>
    <xf numFmtId="181" fontId="19" fillId="0" borderId="200" xfId="6" applyNumberFormat="1" applyFont="1" applyBorder="1" applyAlignment="1">
      <alignment horizontal="center" vertical="center"/>
    </xf>
    <xf numFmtId="0" fontId="19" fillId="0" borderId="166" xfId="6" applyFont="1" applyBorder="1" applyAlignment="1">
      <alignment horizontal="left" vertical="center"/>
    </xf>
    <xf numFmtId="0" fontId="40" fillId="0" borderId="178" xfId="6" applyFont="1" applyBorder="1" applyAlignment="1">
      <alignment vertical="center"/>
    </xf>
    <xf numFmtId="0" fontId="19" fillId="0" borderId="178" xfId="6" applyFont="1" applyBorder="1" applyAlignment="1">
      <alignment vertical="center" wrapText="1"/>
    </xf>
    <xf numFmtId="181" fontId="19" fillId="0" borderId="0" xfId="6" applyNumberFormat="1" applyFont="1" applyAlignment="1">
      <alignment horizontal="center" vertical="center"/>
    </xf>
    <xf numFmtId="0" fontId="19" fillId="0" borderId="0" xfId="6" applyFont="1" applyAlignment="1">
      <alignment horizontal="left" vertical="center"/>
    </xf>
    <xf numFmtId="0" fontId="19" fillId="0" borderId="180" xfId="6" applyFont="1" applyBorder="1" applyAlignment="1">
      <alignment vertical="center"/>
    </xf>
    <xf numFmtId="0" fontId="19" fillId="0" borderId="63" xfId="6" applyFont="1" applyBorder="1" applyAlignment="1">
      <alignment vertical="center"/>
    </xf>
    <xf numFmtId="0" fontId="19" fillId="0" borderId="181" xfId="6" applyFont="1" applyBorder="1" applyAlignment="1">
      <alignment vertical="center"/>
    </xf>
    <xf numFmtId="0" fontId="19" fillId="0" borderId="185" xfId="6" applyFont="1" applyBorder="1" applyAlignment="1">
      <alignment vertical="center"/>
    </xf>
    <xf numFmtId="0" fontId="19" fillId="0" borderId="64" xfId="6" applyFont="1" applyBorder="1" applyAlignment="1">
      <alignment vertical="center"/>
    </xf>
    <xf numFmtId="0" fontId="19" fillId="0" borderId="186" xfId="6" applyFont="1" applyBorder="1" applyAlignment="1">
      <alignment vertical="center"/>
    </xf>
    <xf numFmtId="0" fontId="19" fillId="10" borderId="194" xfId="6" applyFont="1" applyFill="1" applyBorder="1" applyAlignment="1">
      <alignment horizontal="center" vertical="center"/>
    </xf>
    <xf numFmtId="0" fontId="19" fillId="10" borderId="135" xfId="6" applyFont="1" applyFill="1" applyBorder="1" applyAlignment="1">
      <alignment horizontal="center" vertical="center"/>
    </xf>
    <xf numFmtId="0" fontId="19" fillId="10" borderId="184" xfId="6" applyFont="1" applyFill="1" applyBorder="1" applyAlignment="1">
      <alignment horizontal="center" vertical="center"/>
    </xf>
    <xf numFmtId="0" fontId="19" fillId="10" borderId="139" xfId="6" applyFont="1" applyFill="1" applyBorder="1" applyAlignment="1">
      <alignment horizontal="center" vertical="center"/>
    </xf>
    <xf numFmtId="0" fontId="19" fillId="0" borderId="204" xfId="6" applyFont="1" applyBorder="1" applyAlignment="1">
      <alignment horizontal="center" vertical="center"/>
    </xf>
    <xf numFmtId="0" fontId="19" fillId="0" borderId="205" xfId="6" applyFont="1" applyBorder="1" applyAlignment="1">
      <alignment horizontal="center" vertical="center"/>
    </xf>
    <xf numFmtId="0" fontId="19" fillId="9" borderId="189" xfId="6" applyFont="1" applyFill="1" applyBorder="1" applyAlignment="1">
      <alignment vertical="center"/>
    </xf>
    <xf numFmtId="0" fontId="19" fillId="9" borderId="190" xfId="6" applyFont="1" applyFill="1" applyBorder="1" applyAlignment="1">
      <alignment vertical="center"/>
    </xf>
    <xf numFmtId="0" fontId="19" fillId="9" borderId="142" xfId="6" applyFont="1" applyFill="1" applyBorder="1" applyAlignment="1">
      <alignment horizontal="center" vertical="center"/>
    </xf>
    <xf numFmtId="0" fontId="19" fillId="9" borderId="140" xfId="6" applyFont="1" applyFill="1" applyBorder="1" applyAlignment="1">
      <alignment horizontal="center" vertical="center"/>
    </xf>
    <xf numFmtId="0" fontId="19" fillId="9" borderId="180" xfId="6" applyFont="1" applyFill="1" applyBorder="1" applyAlignment="1">
      <alignment horizontal="center" vertical="center"/>
    </xf>
    <xf numFmtId="0" fontId="19" fillId="9" borderId="181" xfId="6" applyFont="1" applyFill="1" applyBorder="1" applyAlignment="1">
      <alignment horizontal="center" vertical="center"/>
    </xf>
    <xf numFmtId="38" fontId="19" fillId="0" borderId="28" xfId="7" applyFont="1" applyBorder="1" applyAlignment="1">
      <alignment horizontal="center" vertical="center"/>
    </xf>
    <xf numFmtId="38" fontId="19" fillId="0" borderId="65" xfId="7" applyFont="1" applyBorder="1" applyAlignment="1">
      <alignment vertical="center"/>
    </xf>
    <xf numFmtId="0" fontId="19" fillId="0" borderId="208" xfId="6" applyFont="1" applyBorder="1" applyAlignment="1">
      <alignment horizontal="center" vertical="center"/>
    </xf>
    <xf numFmtId="0" fontId="19" fillId="9" borderId="145" xfId="6" applyFont="1" applyFill="1" applyBorder="1" applyAlignment="1">
      <alignment horizontal="center" vertical="center"/>
    </xf>
    <xf numFmtId="0" fontId="19" fillId="9" borderId="6" xfId="6" applyFont="1" applyFill="1" applyBorder="1" applyAlignment="1">
      <alignment horizontal="center" vertical="center"/>
    </xf>
    <xf numFmtId="0" fontId="19" fillId="9" borderId="147" xfId="6" applyFont="1" applyFill="1" applyBorder="1" applyAlignment="1">
      <alignment horizontal="center" vertical="center"/>
    </xf>
    <xf numFmtId="0" fontId="19" fillId="9" borderId="148" xfId="6" applyFont="1" applyFill="1" applyBorder="1" applyAlignment="1">
      <alignment horizontal="center" vertical="center"/>
    </xf>
    <xf numFmtId="38" fontId="19" fillId="0" borderId="211" xfId="7" applyFont="1" applyBorder="1" applyAlignment="1">
      <alignment vertical="center"/>
    </xf>
    <xf numFmtId="0" fontId="19" fillId="0" borderId="212" xfId="6" applyFont="1" applyBorder="1" applyAlignment="1">
      <alignment horizontal="center" vertical="center"/>
    </xf>
    <xf numFmtId="0" fontId="19" fillId="9" borderId="213" xfId="6" applyFont="1" applyFill="1" applyBorder="1" applyAlignment="1">
      <alignment horizontal="center" vertical="center"/>
    </xf>
    <xf numFmtId="180" fontId="19" fillId="0" borderId="28" xfId="6" applyNumberFormat="1" applyFont="1" applyBorder="1" applyAlignment="1">
      <alignment horizontal="center" vertical="center"/>
    </xf>
    <xf numFmtId="180" fontId="19" fillId="0" borderId="212" xfId="6" applyNumberFormat="1" applyFont="1" applyBorder="1" applyAlignment="1">
      <alignment horizontal="center" vertical="center"/>
    </xf>
    <xf numFmtId="0" fontId="19" fillId="9" borderId="28" xfId="6" applyFont="1" applyFill="1" applyBorder="1" applyAlignment="1">
      <alignment horizontal="center" vertical="center"/>
    </xf>
    <xf numFmtId="0" fontId="19" fillId="9" borderId="212" xfId="6" applyFont="1" applyFill="1" applyBorder="1" applyAlignment="1">
      <alignment horizontal="center" vertical="center"/>
    </xf>
    <xf numFmtId="180" fontId="19" fillId="0" borderId="214" xfId="6" applyNumberFormat="1" applyFont="1" applyBorder="1" applyAlignment="1">
      <alignment horizontal="center" vertical="center"/>
    </xf>
    <xf numFmtId="0" fontId="19" fillId="0" borderId="216" xfId="6" applyFont="1" applyBorder="1" applyAlignment="1">
      <alignment horizontal="center" vertical="center"/>
    </xf>
    <xf numFmtId="0" fontId="19" fillId="0" borderId="49" xfId="6" applyFont="1" applyBorder="1" applyAlignment="1">
      <alignment horizontal="center" vertical="center"/>
    </xf>
    <xf numFmtId="38" fontId="19" fillId="0" borderId="217" xfId="7" applyFont="1" applyBorder="1" applyAlignment="1">
      <alignment horizontal="center" vertical="center"/>
    </xf>
    <xf numFmtId="38" fontId="19" fillId="0" borderId="218" xfId="7" applyFont="1" applyBorder="1" applyAlignment="1">
      <alignment vertical="center"/>
    </xf>
    <xf numFmtId="0" fontId="19" fillId="0" borderId="219" xfId="6" applyFont="1" applyBorder="1" applyAlignment="1">
      <alignment horizontal="center" vertical="center"/>
    </xf>
    <xf numFmtId="180" fontId="19" fillId="0" borderId="220" xfId="6" applyNumberFormat="1" applyFont="1" applyBorder="1" applyAlignment="1">
      <alignment horizontal="center" vertical="center"/>
    </xf>
    <xf numFmtId="0" fontId="19" fillId="9" borderId="36" xfId="6" applyFont="1" applyFill="1" applyBorder="1" applyAlignment="1">
      <alignment horizontal="center" vertical="center"/>
    </xf>
    <xf numFmtId="0" fontId="19" fillId="9" borderId="219" xfId="6" applyFont="1" applyFill="1" applyBorder="1" applyAlignment="1">
      <alignment horizontal="center" vertical="center"/>
    </xf>
    <xf numFmtId="180" fontId="19" fillId="0" borderId="221" xfId="6" applyNumberFormat="1" applyFont="1" applyBorder="1" applyAlignment="1">
      <alignment horizontal="center" vertical="center"/>
    </xf>
    <xf numFmtId="0" fontId="19" fillId="0" borderId="223" xfId="6" applyFont="1" applyBorder="1" applyAlignment="1">
      <alignment horizontal="center" vertical="center"/>
    </xf>
    <xf numFmtId="0" fontId="19" fillId="0" borderId="127" xfId="6" applyFont="1" applyBorder="1" applyAlignment="1">
      <alignment horizontal="center" vertical="center"/>
    </xf>
    <xf numFmtId="0" fontId="19" fillId="0" borderId="224" xfId="6" applyFont="1" applyBorder="1" applyAlignment="1">
      <alignment horizontal="center" vertical="center"/>
    </xf>
    <xf numFmtId="38" fontId="19" fillId="0" borderId="66" xfId="7" applyFont="1" applyBorder="1" applyAlignment="1">
      <alignment horizontal="center" vertical="center"/>
    </xf>
    <xf numFmtId="38" fontId="19" fillId="0" borderId="225" xfId="7" applyFont="1" applyBorder="1" applyAlignment="1">
      <alignment vertical="center"/>
    </xf>
    <xf numFmtId="38" fontId="19" fillId="0" borderId="0" xfId="6" applyNumberFormat="1" applyFont="1" applyAlignment="1">
      <alignment horizontal="center" vertical="center"/>
    </xf>
    <xf numFmtId="0" fontId="19" fillId="0" borderId="46" xfId="6" applyFont="1" applyBorder="1" applyAlignment="1">
      <alignment horizontal="center" vertical="center"/>
    </xf>
    <xf numFmtId="180" fontId="19" fillId="9" borderId="145" xfId="6" applyNumberFormat="1" applyFont="1" applyFill="1" applyBorder="1" applyAlignment="1">
      <alignment horizontal="center" vertical="center"/>
    </xf>
    <xf numFmtId="180" fontId="19" fillId="9" borderId="6" xfId="6" applyNumberFormat="1" applyFont="1" applyFill="1" applyBorder="1" applyAlignment="1">
      <alignment horizontal="center" vertical="center"/>
    </xf>
    <xf numFmtId="180" fontId="19" fillId="9" borderId="148" xfId="6" applyNumberFormat="1" applyFont="1" applyFill="1" applyBorder="1" applyAlignment="1">
      <alignment horizontal="center" vertical="center"/>
    </xf>
    <xf numFmtId="180" fontId="19" fillId="0" borderId="6" xfId="6" applyNumberFormat="1" applyFont="1" applyBorder="1" applyAlignment="1">
      <alignment horizontal="center" vertical="center"/>
    </xf>
    <xf numFmtId="180" fontId="19" fillId="0" borderId="148" xfId="6" applyNumberFormat="1" applyFont="1" applyBorder="1" applyAlignment="1">
      <alignment horizontal="center" vertical="center"/>
    </xf>
    <xf numFmtId="180" fontId="19" fillId="9" borderId="209" xfId="6" applyNumberFormat="1" applyFont="1" applyFill="1" applyBorder="1" applyAlignment="1">
      <alignment horizontal="center" vertical="center"/>
    </xf>
    <xf numFmtId="180" fontId="19" fillId="0" borderId="148" xfId="7" applyNumberFormat="1" applyFont="1" applyBorder="1" applyAlignment="1">
      <alignment horizontal="center" vertical="center"/>
    </xf>
    <xf numFmtId="0" fontId="19" fillId="0" borderId="209" xfId="6" applyFont="1" applyBorder="1" applyAlignment="1">
      <alignment horizontal="center" vertical="center"/>
    </xf>
    <xf numFmtId="0" fontId="19" fillId="0" borderId="48" xfId="6" applyFont="1" applyBorder="1" applyAlignment="1">
      <alignment horizontal="center" vertical="center"/>
    </xf>
    <xf numFmtId="38" fontId="19" fillId="0" borderId="227" xfId="7" applyFont="1" applyBorder="1" applyAlignment="1">
      <alignment vertical="center"/>
    </xf>
    <xf numFmtId="38" fontId="19" fillId="0" borderId="133" xfId="7" applyFont="1" applyFill="1" applyBorder="1" applyAlignment="1">
      <alignment horizontal="center" vertical="center"/>
    </xf>
    <xf numFmtId="38" fontId="19" fillId="0" borderId="1" xfId="7" applyFont="1" applyFill="1" applyBorder="1" applyAlignment="1">
      <alignment horizontal="center" vertical="center"/>
    </xf>
    <xf numFmtId="38" fontId="19" fillId="0" borderId="192" xfId="7" applyFont="1" applyFill="1" applyBorder="1" applyAlignment="1">
      <alignment horizontal="center" vertical="center"/>
    </xf>
    <xf numFmtId="38" fontId="19" fillId="0" borderId="191" xfId="7" applyFont="1" applyFill="1" applyBorder="1" applyAlignment="1">
      <alignment horizontal="center" vertical="center"/>
    </xf>
    <xf numFmtId="0" fontId="19" fillId="9" borderId="133" xfId="6" applyFont="1" applyFill="1" applyBorder="1" applyAlignment="1">
      <alignment horizontal="center" vertical="center"/>
    </xf>
    <xf numFmtId="0" fontId="19" fillId="9" borderId="1" xfId="6" applyFont="1" applyFill="1" applyBorder="1" applyAlignment="1">
      <alignment horizontal="center" vertical="center"/>
    </xf>
    <xf numFmtId="0" fontId="19" fillId="9" borderId="129" xfId="6" applyFont="1" applyFill="1" applyBorder="1" applyAlignment="1">
      <alignment horizontal="center" vertical="center"/>
    </xf>
    <xf numFmtId="0" fontId="19" fillId="9" borderId="192" xfId="6" applyFont="1" applyFill="1" applyBorder="1" applyAlignment="1">
      <alignment horizontal="center" vertical="center"/>
    </xf>
    <xf numFmtId="0" fontId="19" fillId="0" borderId="129" xfId="6" applyFont="1" applyBorder="1" applyAlignment="1">
      <alignment horizontal="left" vertical="center"/>
    </xf>
    <xf numFmtId="0" fontId="19" fillId="0" borderId="11" xfId="6" applyFont="1" applyBorder="1" applyAlignment="1">
      <alignment horizontal="left" vertical="center"/>
    </xf>
    <xf numFmtId="0" fontId="19" fillId="0" borderId="192" xfId="6" applyFont="1" applyBorder="1" applyAlignment="1">
      <alignment horizontal="left" vertical="center"/>
    </xf>
    <xf numFmtId="183" fontId="19" fillId="0" borderId="28" xfId="7" applyNumberFormat="1" applyFont="1" applyBorder="1" applyAlignment="1">
      <alignment horizontal="center" vertical="center"/>
    </xf>
    <xf numFmtId="183" fontId="19" fillId="0" borderId="212" xfId="7" applyNumberFormat="1" applyFont="1" applyBorder="1" applyAlignment="1">
      <alignment horizontal="center" vertical="center"/>
    </xf>
    <xf numFmtId="183" fontId="19" fillId="0" borderId="220" xfId="7" applyNumberFormat="1" applyFont="1" applyBorder="1" applyAlignment="1">
      <alignment horizontal="center" vertical="center"/>
    </xf>
    <xf numFmtId="183" fontId="19" fillId="0" borderId="6" xfId="7" applyNumberFormat="1" applyFont="1" applyBorder="1" applyAlignment="1">
      <alignment horizontal="center" vertical="center"/>
    </xf>
    <xf numFmtId="183" fontId="19" fillId="0" borderId="148" xfId="7" applyNumberFormat="1" applyFont="1" applyBorder="1" applyAlignment="1">
      <alignment horizontal="center" vertical="center"/>
    </xf>
    <xf numFmtId="0" fontId="19" fillId="0" borderId="30" xfId="6" applyFont="1" applyBorder="1" applyAlignment="1">
      <alignment horizontal="center" vertical="center"/>
    </xf>
    <xf numFmtId="0" fontId="19" fillId="0" borderId="232" xfId="6" applyFont="1" applyBorder="1" applyAlignment="1">
      <alignment horizontal="center" vertical="center"/>
    </xf>
    <xf numFmtId="180" fontId="19" fillId="9" borderId="233" xfId="6" applyNumberFormat="1" applyFont="1" applyFill="1" applyBorder="1" applyAlignment="1">
      <alignment horizontal="center" vertical="center"/>
    </xf>
    <xf numFmtId="180" fontId="19" fillId="9" borderId="33" xfId="6" applyNumberFormat="1" applyFont="1" applyFill="1" applyBorder="1" applyAlignment="1">
      <alignment horizontal="center" vertical="center"/>
    </xf>
    <xf numFmtId="180" fontId="19" fillId="9" borderId="208" xfId="6" applyNumberFormat="1" applyFont="1" applyFill="1" applyBorder="1" applyAlignment="1">
      <alignment horizontal="center" vertical="center"/>
    </xf>
    <xf numFmtId="183" fontId="19" fillId="0" borderId="33" xfId="7" applyNumberFormat="1" applyFont="1" applyBorder="1" applyAlignment="1">
      <alignment horizontal="center" vertical="center"/>
    </xf>
    <xf numFmtId="183" fontId="19" fillId="0" borderId="208" xfId="7" applyNumberFormat="1" applyFont="1" applyBorder="1" applyAlignment="1">
      <alignment horizontal="center" vertical="center"/>
    </xf>
    <xf numFmtId="180" fontId="19" fillId="0" borderId="208" xfId="7" applyNumberFormat="1" applyFont="1" applyBorder="1" applyAlignment="1">
      <alignment horizontal="center" vertical="center"/>
    </xf>
    <xf numFmtId="38" fontId="19" fillId="0" borderId="235" xfId="7" applyFont="1" applyBorder="1" applyAlignment="1">
      <alignment vertical="center"/>
    </xf>
    <xf numFmtId="0" fontId="19" fillId="0" borderId="236" xfId="6" applyFont="1" applyBorder="1" applyAlignment="1">
      <alignment horizontal="center" vertical="center"/>
    </xf>
    <xf numFmtId="183" fontId="19" fillId="9" borderId="132" xfId="7" applyNumberFormat="1" applyFont="1" applyFill="1" applyBorder="1" applyAlignment="1">
      <alignment horizontal="center" vertical="center"/>
    </xf>
    <xf numFmtId="183" fontId="19" fillId="9" borderId="4" xfId="7" applyNumberFormat="1" applyFont="1" applyFill="1" applyBorder="1" applyAlignment="1">
      <alignment horizontal="center" vertical="center"/>
    </xf>
    <xf numFmtId="183" fontId="19" fillId="0" borderId="214" xfId="7" applyNumberFormat="1" applyFont="1" applyFill="1" applyBorder="1" applyAlignment="1">
      <alignment horizontal="center" vertical="center"/>
    </xf>
    <xf numFmtId="180" fontId="19" fillId="9" borderId="215" xfId="6" applyNumberFormat="1" applyFont="1" applyFill="1" applyBorder="1" applyAlignment="1">
      <alignment vertical="center"/>
    </xf>
    <xf numFmtId="180" fontId="19" fillId="0" borderId="216" xfId="6" applyNumberFormat="1" applyFont="1" applyBorder="1" applyAlignment="1">
      <alignment horizontal="center" vertical="center"/>
    </xf>
    <xf numFmtId="180" fontId="19" fillId="9" borderId="222" xfId="6" applyNumberFormat="1" applyFont="1" applyFill="1" applyBorder="1" applyAlignment="1">
      <alignment vertical="center"/>
    </xf>
    <xf numFmtId="38" fontId="19" fillId="0" borderId="239" xfId="7" applyFont="1" applyBorder="1" applyAlignment="1">
      <alignment vertical="center"/>
    </xf>
    <xf numFmtId="180" fontId="19" fillId="9" borderId="148" xfId="7" applyNumberFormat="1" applyFont="1" applyFill="1" applyBorder="1" applyAlignment="1">
      <alignment horizontal="center" vertical="center"/>
    </xf>
    <xf numFmtId="183" fontId="19" fillId="9" borderId="145" xfId="7" applyNumberFormat="1" applyFont="1" applyFill="1" applyBorder="1" applyAlignment="1">
      <alignment horizontal="center" vertical="center"/>
    </xf>
    <xf numFmtId="183" fontId="19" fillId="9" borderId="6" xfId="7" applyNumberFormat="1" applyFont="1" applyFill="1" applyBorder="1" applyAlignment="1">
      <alignment horizontal="center" vertical="center"/>
    </xf>
    <xf numFmtId="183" fontId="19" fillId="9" borderId="28" xfId="7" applyNumberFormat="1" applyFont="1" applyFill="1" applyBorder="1" applyAlignment="1">
      <alignment horizontal="center" vertical="center"/>
    </xf>
    <xf numFmtId="183" fontId="19" fillId="0" borderId="214" xfId="7" applyNumberFormat="1" applyFont="1" applyBorder="1" applyAlignment="1">
      <alignment horizontal="center" vertical="center"/>
    </xf>
    <xf numFmtId="183" fontId="19" fillId="0" borderId="221" xfId="7" applyNumberFormat="1" applyFont="1" applyBorder="1" applyAlignment="1">
      <alignment horizontal="center" vertical="center"/>
    </xf>
    <xf numFmtId="181" fontId="19" fillId="9" borderId="145" xfId="6" applyNumberFormat="1" applyFont="1" applyFill="1" applyBorder="1" applyAlignment="1">
      <alignment horizontal="center" vertical="center"/>
    </xf>
    <xf numFmtId="183" fontId="19" fillId="9" borderId="209" xfId="7" applyNumberFormat="1" applyFont="1" applyFill="1" applyBorder="1" applyAlignment="1">
      <alignment horizontal="center" vertical="center"/>
    </xf>
    <xf numFmtId="182" fontId="19" fillId="9" borderId="145" xfId="6" applyNumberFormat="1" applyFont="1" applyFill="1" applyBorder="1" applyAlignment="1">
      <alignment horizontal="center" vertical="center"/>
    </xf>
    <xf numFmtId="0" fontId="19" fillId="0" borderId="241" xfId="6" applyFont="1" applyBorder="1" applyAlignment="1">
      <alignment horizontal="center" vertical="center"/>
    </xf>
    <xf numFmtId="0" fontId="19" fillId="0" borderId="186" xfId="6" applyFont="1" applyBorder="1" applyAlignment="1">
      <alignment horizontal="center" vertical="center"/>
    </xf>
    <xf numFmtId="180" fontId="19" fillId="9" borderId="137" xfId="6" applyNumberFormat="1" applyFont="1" applyFill="1" applyBorder="1" applyAlignment="1">
      <alignment horizontal="center" vertical="center"/>
    </xf>
    <xf numFmtId="180" fontId="19" fillId="9" borderId="61" xfId="6" applyNumberFormat="1" applyFont="1" applyFill="1" applyBorder="1" applyAlignment="1">
      <alignment horizontal="center" vertical="center"/>
    </xf>
    <xf numFmtId="180" fontId="19" fillId="9" borderId="186" xfId="6" applyNumberFormat="1" applyFont="1" applyFill="1" applyBorder="1" applyAlignment="1">
      <alignment horizontal="center" vertical="center"/>
    </xf>
    <xf numFmtId="183" fontId="19" fillId="9" borderId="242" xfId="7" applyNumberFormat="1" applyFont="1" applyFill="1" applyBorder="1" applyAlignment="1">
      <alignment horizontal="center" vertical="center"/>
    </xf>
    <xf numFmtId="183" fontId="19" fillId="0" borderId="186" xfId="7" applyNumberFormat="1" applyFont="1" applyBorder="1" applyAlignment="1">
      <alignment horizontal="center" vertical="center"/>
    </xf>
    <xf numFmtId="0" fontId="19" fillId="0" borderId="242" xfId="6" applyFont="1" applyBorder="1" applyAlignment="1">
      <alignment horizontal="center" vertical="center"/>
    </xf>
    <xf numFmtId="0" fontId="19" fillId="0" borderId="243" xfId="6" applyFont="1" applyBorder="1" applyAlignment="1">
      <alignment horizontal="center" vertical="center"/>
    </xf>
    <xf numFmtId="0" fontId="19" fillId="0" borderId="244" xfId="6" applyFont="1" applyBorder="1" applyAlignment="1">
      <alignment horizontal="center" vertical="center"/>
    </xf>
    <xf numFmtId="183" fontId="19" fillId="9" borderId="36" xfId="7" applyNumberFormat="1" applyFont="1" applyFill="1" applyBorder="1" applyAlignment="1">
      <alignment horizontal="center" vertical="center"/>
    </xf>
    <xf numFmtId="0" fontId="19" fillId="0" borderId="245" xfId="6" applyFont="1" applyBorder="1" applyAlignment="1">
      <alignment horizontal="center" vertical="center"/>
    </xf>
    <xf numFmtId="38" fontId="19" fillId="0" borderId="212" xfId="7" applyFont="1" applyBorder="1" applyAlignment="1">
      <alignment horizontal="center" vertical="center"/>
    </xf>
    <xf numFmtId="183" fontId="19" fillId="9" borderId="212" xfId="7" applyNumberFormat="1" applyFont="1" applyFill="1" applyBorder="1" applyAlignment="1">
      <alignment horizontal="center" vertical="center"/>
    </xf>
    <xf numFmtId="0" fontId="19" fillId="0" borderId="201" xfId="6" applyFont="1" applyBorder="1" applyAlignment="1">
      <alignment horizontal="center" vertical="center"/>
    </xf>
    <xf numFmtId="0" fontId="19" fillId="0" borderId="234" xfId="6" applyFont="1" applyBorder="1" applyAlignment="1">
      <alignment horizontal="center" vertical="center"/>
    </xf>
    <xf numFmtId="183" fontId="19" fillId="9" borderId="173" xfId="7" applyNumberFormat="1" applyFont="1" applyFill="1" applyBorder="1" applyAlignment="1">
      <alignment horizontal="center" vertical="center"/>
    </xf>
    <xf numFmtId="183" fontId="19" fillId="9" borderId="164" xfId="7" applyNumberFormat="1" applyFont="1" applyFill="1" applyBorder="1" applyAlignment="1">
      <alignment horizontal="center" vertical="center"/>
    </xf>
    <xf numFmtId="183" fontId="19" fillId="9" borderId="165" xfId="7" applyNumberFormat="1" applyFont="1" applyFill="1" applyBorder="1" applyAlignment="1">
      <alignment horizontal="center" vertical="center"/>
    </xf>
    <xf numFmtId="38" fontId="19" fillId="0" borderId="164" xfId="7" applyFont="1" applyFill="1" applyBorder="1" applyAlignment="1">
      <alignment horizontal="center" vertical="center"/>
    </xf>
    <xf numFmtId="38" fontId="19" fillId="0" borderId="165" xfId="7" applyFont="1" applyFill="1" applyBorder="1" applyAlignment="1">
      <alignment horizontal="center" vertical="center"/>
    </xf>
    <xf numFmtId="0" fontId="19" fillId="0" borderId="226" xfId="6" applyFont="1" applyBorder="1" applyAlignment="1">
      <alignment horizontal="center" vertical="center"/>
    </xf>
    <xf numFmtId="0" fontId="19" fillId="0" borderId="194" xfId="6" applyFont="1" applyBorder="1" applyAlignment="1">
      <alignment horizontal="center" vertical="center"/>
    </xf>
    <xf numFmtId="0" fontId="40" fillId="0" borderId="0" xfId="6" applyFont="1" applyAlignment="1">
      <alignment horizontal="left" vertical="center"/>
    </xf>
    <xf numFmtId="0" fontId="19" fillId="0" borderId="0" xfId="6" applyFont="1" applyAlignment="1">
      <alignment vertical="center" wrapText="1"/>
    </xf>
    <xf numFmtId="0" fontId="19" fillId="0" borderId="0" xfId="6" applyFont="1" applyAlignment="1">
      <alignment horizontal="center" vertical="center" wrapText="1"/>
    </xf>
    <xf numFmtId="0" fontId="40" fillId="0" borderId="0" xfId="6" applyFont="1" applyAlignment="1">
      <alignment vertical="center" wrapText="1"/>
    </xf>
    <xf numFmtId="0" fontId="19" fillId="0" borderId="200" xfId="6" applyFont="1" applyBorder="1" applyAlignment="1">
      <alignment vertical="center"/>
    </xf>
    <xf numFmtId="0" fontId="19" fillId="0" borderId="178" xfId="6" applyFont="1" applyBorder="1" applyAlignment="1">
      <alignment horizontal="centerContinuous" vertical="center"/>
    </xf>
    <xf numFmtId="0" fontId="19" fillId="0" borderId="179" xfId="6" applyFont="1" applyBorder="1" applyAlignment="1">
      <alignment horizontal="centerContinuous" vertical="center"/>
    </xf>
    <xf numFmtId="0" fontId="19" fillId="0" borderId="170" xfId="6" applyFont="1" applyBorder="1" applyAlignment="1">
      <alignment horizontal="left" vertical="center"/>
    </xf>
    <xf numFmtId="40" fontId="19" fillId="0" borderId="206" xfId="21" applyNumberFormat="1" applyFont="1" applyFill="1" applyBorder="1" applyAlignment="1">
      <alignment horizontal="center" vertical="center"/>
    </xf>
    <xf numFmtId="40" fontId="19" fillId="0" borderId="204" xfId="7" applyNumberFormat="1" applyFont="1" applyBorder="1" applyAlignment="1">
      <alignment horizontal="center" vertical="center"/>
    </xf>
    <xf numFmtId="38" fontId="19" fillId="0" borderId="204" xfId="7" applyFont="1" applyBorder="1" applyAlignment="1">
      <alignment vertical="center"/>
    </xf>
    <xf numFmtId="0" fontId="19" fillId="0" borderId="205" xfId="6" applyFont="1" applyBorder="1" applyAlignment="1">
      <alignment horizontal="right" vertical="center"/>
    </xf>
    <xf numFmtId="0" fontId="19" fillId="0" borderId="251" xfId="6" applyFont="1" applyBorder="1" applyAlignment="1">
      <alignment horizontal="center" vertical="center"/>
    </xf>
    <xf numFmtId="40" fontId="19" fillId="0" borderId="223" xfId="6" applyNumberFormat="1" applyFont="1" applyBorder="1" applyAlignment="1">
      <alignment horizontal="right" vertical="center"/>
    </xf>
    <xf numFmtId="38" fontId="19" fillId="0" borderId="127" xfId="6" applyNumberFormat="1" applyFont="1" applyBorder="1" applyAlignment="1">
      <alignment horizontal="center" vertical="center"/>
    </xf>
    <xf numFmtId="38" fontId="19" fillId="0" borderId="127" xfId="7" applyFont="1" applyBorder="1" applyAlignment="1">
      <alignment horizontal="center" vertical="center"/>
    </xf>
    <xf numFmtId="0" fontId="19" fillId="0" borderId="250" xfId="6" applyFont="1" applyBorder="1" applyAlignment="1">
      <alignment horizontal="center" vertical="center"/>
    </xf>
    <xf numFmtId="0" fontId="19" fillId="0" borderId="39" xfId="6" applyFont="1" applyBorder="1" applyAlignment="1">
      <alignment vertical="center"/>
    </xf>
    <xf numFmtId="0" fontId="19" fillId="0" borderId="55" xfId="6" applyFont="1" applyBorder="1" applyAlignment="1">
      <alignment vertical="center"/>
    </xf>
    <xf numFmtId="0" fontId="19" fillId="0" borderId="252" xfId="6" applyFont="1" applyBorder="1" applyAlignment="1">
      <alignment horizontal="center" vertical="center"/>
    </xf>
    <xf numFmtId="40" fontId="19" fillId="0" borderId="209" xfId="6" applyNumberFormat="1" applyFont="1" applyBorder="1" applyAlignment="1">
      <alignment horizontal="center" vertical="center"/>
    </xf>
    <xf numFmtId="40" fontId="19" fillId="0" borderId="48" xfId="6" applyNumberFormat="1" applyFont="1" applyBorder="1" applyAlignment="1">
      <alignment horizontal="center" vertical="center"/>
    </xf>
    <xf numFmtId="0" fontId="19" fillId="0" borderId="138" xfId="6" applyFont="1" applyBorder="1" applyAlignment="1">
      <alignment horizontal="centerContinuous" vertical="center"/>
    </xf>
    <xf numFmtId="0" fontId="19" fillId="0" borderId="196" xfId="6" applyFont="1" applyBorder="1" applyAlignment="1">
      <alignment horizontal="centerContinuous" vertical="center"/>
    </xf>
    <xf numFmtId="0" fontId="19" fillId="0" borderId="197" xfId="6" applyFont="1" applyBorder="1" applyAlignment="1">
      <alignment horizontal="centerContinuous" vertical="center"/>
    </xf>
    <xf numFmtId="38" fontId="19" fillId="0" borderId="204" xfId="7" applyFont="1" applyFill="1" applyBorder="1" applyAlignment="1">
      <alignment horizontal="center" vertical="center"/>
    </xf>
    <xf numFmtId="38" fontId="19" fillId="0" borderId="204" xfId="7" applyFont="1" applyBorder="1" applyAlignment="1">
      <alignment horizontal="center" vertical="center"/>
    </xf>
    <xf numFmtId="0" fontId="53" fillId="0" borderId="0" xfId="6" applyFont="1" applyAlignment="1">
      <alignment horizontal="right" vertical="center"/>
    </xf>
    <xf numFmtId="0" fontId="17" fillId="0" borderId="1" xfId="6" applyBorder="1" applyAlignment="1">
      <alignment horizontal="center" vertical="center" shrinkToFit="1"/>
    </xf>
    <xf numFmtId="0" fontId="17" fillId="0" borderId="1" xfId="6" applyBorder="1" applyAlignment="1">
      <alignment vertical="center" shrinkToFit="1"/>
    </xf>
    <xf numFmtId="0" fontId="17" fillId="0" borderId="8" xfId="6" applyBorder="1" applyAlignment="1">
      <alignment vertical="center"/>
    </xf>
    <xf numFmtId="0" fontId="19" fillId="0" borderId="5" xfId="6" applyFont="1" applyBorder="1" applyAlignment="1">
      <alignment horizontal="center" vertical="center"/>
    </xf>
    <xf numFmtId="0" fontId="19" fillId="0" borderId="183" xfId="6" applyFont="1" applyBorder="1" applyAlignment="1">
      <alignment horizontal="center" vertical="center"/>
    </xf>
    <xf numFmtId="0" fontId="19" fillId="0" borderId="9" xfId="6" applyFont="1" applyBorder="1" applyAlignment="1">
      <alignment horizontal="center" vertical="center"/>
    </xf>
    <xf numFmtId="0" fontId="19" fillId="0" borderId="3" xfId="6" applyFont="1" applyBorder="1" applyAlignment="1">
      <alignment horizontal="left" vertical="center"/>
    </xf>
    <xf numFmtId="0" fontId="19" fillId="0" borderId="24" xfId="6" applyFont="1" applyBorder="1" applyAlignment="1">
      <alignment horizontal="center" vertical="center"/>
    </xf>
    <xf numFmtId="0" fontId="19" fillId="0" borderId="191" xfId="6" quotePrefix="1" applyFont="1" applyBorder="1" applyAlignment="1">
      <alignment horizontal="center" vertical="center"/>
    </xf>
    <xf numFmtId="0" fontId="19" fillId="0" borderId="191" xfId="6" applyFont="1" applyBorder="1" applyAlignment="1">
      <alignment horizontal="center" vertical="center"/>
    </xf>
    <xf numFmtId="0" fontId="19" fillId="0" borderId="3" xfId="6" applyFont="1" applyBorder="1" applyAlignment="1">
      <alignment horizontal="center" vertical="center"/>
    </xf>
    <xf numFmtId="0" fontId="19" fillId="0" borderId="129" xfId="6" applyFont="1" applyBorder="1" applyAlignment="1">
      <alignment vertical="center"/>
    </xf>
    <xf numFmtId="0" fontId="19" fillId="0" borderId="11" xfId="6" applyFont="1" applyBorder="1" applyAlignment="1">
      <alignment vertical="center"/>
    </xf>
    <xf numFmtId="0" fontId="19" fillId="0" borderId="3" xfId="6" applyFont="1" applyBorder="1" applyAlignment="1">
      <alignment vertical="center"/>
    </xf>
    <xf numFmtId="0" fontId="19" fillId="0" borderId="2" xfId="6" applyFont="1" applyBorder="1" applyAlignment="1">
      <alignment horizontal="center" vertical="center"/>
    </xf>
    <xf numFmtId="0" fontId="19" fillId="0" borderId="144" xfId="6" applyFont="1" applyBorder="1" applyAlignment="1">
      <alignment horizontal="center" vertical="center"/>
    </xf>
    <xf numFmtId="0" fontId="33" fillId="0" borderId="0" xfId="25" applyFont="1" applyAlignment="1">
      <alignment vertical="center"/>
    </xf>
    <xf numFmtId="0" fontId="41" fillId="0" borderId="0" xfId="25" applyFont="1" applyAlignment="1">
      <alignment horizontal="left" vertical="center"/>
    </xf>
    <xf numFmtId="0" fontId="12" fillId="0" borderId="0" xfId="25" applyFont="1" applyAlignment="1">
      <alignment horizontal="center" vertical="center"/>
    </xf>
    <xf numFmtId="0" fontId="12" fillId="0" borderId="0" xfId="25" applyFont="1" applyAlignment="1">
      <alignment vertical="center"/>
    </xf>
    <xf numFmtId="0" fontId="12" fillId="0" borderId="0" xfId="25" applyFont="1" applyAlignment="1">
      <alignment horizontal="left" vertical="center"/>
    </xf>
    <xf numFmtId="0" fontId="33" fillId="0" borderId="1" xfId="25" applyFont="1" applyBorder="1" applyAlignment="1">
      <alignment horizontal="center" vertical="center"/>
    </xf>
    <xf numFmtId="0" fontId="57" fillId="0" borderId="0" xfId="25" applyFont="1" applyAlignment="1">
      <alignment vertical="center"/>
    </xf>
    <xf numFmtId="0" fontId="33" fillId="13" borderId="1" xfId="25" applyFont="1" applyFill="1" applyBorder="1" applyAlignment="1">
      <alignment horizontal="center" vertical="center"/>
    </xf>
    <xf numFmtId="0" fontId="33" fillId="0" borderId="3" xfId="25" applyFont="1" applyBorder="1" applyAlignment="1">
      <alignment horizontal="center" vertical="center"/>
    </xf>
    <xf numFmtId="0" fontId="33" fillId="0" borderId="1" xfId="25" applyFont="1" applyBorder="1" applyAlignment="1">
      <alignment horizontal="center" vertical="center" shrinkToFit="1"/>
    </xf>
    <xf numFmtId="0" fontId="33" fillId="0" borderId="1" xfId="25" applyFont="1" applyBorder="1" applyAlignment="1">
      <alignment horizontal="center" vertical="center" wrapText="1"/>
    </xf>
    <xf numFmtId="0" fontId="33" fillId="0" borderId="0" xfId="25" applyFont="1" applyAlignment="1">
      <alignment horizontal="center" vertical="center"/>
    </xf>
    <xf numFmtId="0" fontId="58" fillId="0" borderId="0" xfId="0" applyFont="1">
      <alignment vertical="center"/>
    </xf>
    <xf numFmtId="0" fontId="41" fillId="0" borderId="0" xfId="6" applyFont="1" applyFill="1" applyAlignment="1">
      <alignment vertical="center"/>
    </xf>
    <xf numFmtId="0" fontId="17" fillId="0" borderId="0" xfId="6" applyFill="1" applyAlignment="1">
      <alignment horizontal="center" vertical="center"/>
    </xf>
    <xf numFmtId="0" fontId="40" fillId="0" borderId="0" xfId="6" applyFont="1" applyFill="1" applyAlignment="1">
      <alignment vertical="center"/>
    </xf>
    <xf numFmtId="0" fontId="17" fillId="0" borderId="0" xfId="6" applyFill="1" applyAlignment="1">
      <alignment vertical="center"/>
    </xf>
    <xf numFmtId="14" fontId="59" fillId="0" borderId="0" xfId="6" applyNumberFormat="1" applyFont="1" applyAlignment="1">
      <alignment horizontal="right" vertical="center"/>
    </xf>
    <xf numFmtId="0" fontId="18" fillId="8" borderId="80" xfId="6" applyFont="1" applyFill="1" applyBorder="1" applyAlignment="1">
      <alignment horizontal="center" vertical="center"/>
    </xf>
    <xf numFmtId="0" fontId="18" fillId="8" borderId="1" xfId="6" applyFont="1" applyFill="1" applyBorder="1" applyAlignment="1">
      <alignment horizontal="center" vertical="center"/>
    </xf>
    <xf numFmtId="0" fontId="18" fillId="8" borderId="135" xfId="6" applyFont="1" applyFill="1" applyBorder="1" applyAlignment="1">
      <alignment horizontal="center" vertical="center"/>
    </xf>
    <xf numFmtId="0" fontId="18" fillId="8" borderId="143" xfId="6" applyFont="1" applyFill="1" applyBorder="1" applyAlignment="1">
      <alignment horizontal="center" vertical="center"/>
    </xf>
    <xf numFmtId="0" fontId="18" fillId="8" borderId="2" xfId="6" applyFont="1" applyFill="1" applyBorder="1" applyAlignment="1">
      <alignment horizontal="center" vertical="center"/>
    </xf>
    <xf numFmtId="0" fontId="18" fillId="8" borderId="138" xfId="6" applyFont="1" applyFill="1" applyBorder="1" applyAlignment="1">
      <alignment horizontal="center" vertical="center"/>
    </xf>
    <xf numFmtId="38" fontId="17" fillId="8" borderId="156" xfId="24" applyFont="1" applyFill="1" applyBorder="1" applyAlignment="1">
      <alignment vertical="center"/>
    </xf>
    <xf numFmtId="38" fontId="17" fillId="8" borderId="29" xfId="24" applyFont="1" applyFill="1" applyBorder="1" applyAlignment="1">
      <alignment vertical="center"/>
    </xf>
    <xf numFmtId="38" fontId="17" fillId="8" borderId="164" xfId="24" applyFont="1" applyFill="1" applyBorder="1" applyAlignment="1">
      <alignment vertical="center"/>
    </xf>
    <xf numFmtId="0" fontId="17" fillId="8" borderId="1" xfId="6" applyFill="1" applyBorder="1" applyAlignment="1">
      <alignment horizontal="center" vertical="center"/>
    </xf>
    <xf numFmtId="0" fontId="19" fillId="8" borderId="1" xfId="6" quotePrefix="1" applyFont="1" applyFill="1" applyBorder="1" applyAlignment="1">
      <alignment horizontal="center" vertical="center"/>
    </xf>
    <xf numFmtId="0" fontId="19" fillId="8" borderId="1" xfId="6" applyFont="1" applyFill="1" applyBorder="1" applyAlignment="1">
      <alignment horizontal="center" vertical="center"/>
    </xf>
    <xf numFmtId="0" fontId="48" fillId="8" borderId="1" xfId="6" applyFont="1" applyFill="1" applyBorder="1" applyAlignment="1">
      <alignment horizontal="center" vertical="center" shrinkToFit="1"/>
    </xf>
    <xf numFmtId="180" fontId="19" fillId="8" borderId="133" xfId="6" applyNumberFormat="1" applyFont="1" applyFill="1" applyBorder="1" applyAlignment="1">
      <alignment vertical="center"/>
    </xf>
    <xf numFmtId="180" fontId="19" fillId="8" borderId="1" xfId="6" applyNumberFormat="1" applyFont="1" applyFill="1" applyBorder="1" applyAlignment="1">
      <alignment vertical="center"/>
    </xf>
    <xf numFmtId="182" fontId="19" fillId="8" borderId="133" xfId="6" applyNumberFormat="1" applyFont="1" applyFill="1" applyBorder="1" applyAlignment="1">
      <alignment vertical="center"/>
    </xf>
    <xf numFmtId="182" fontId="19" fillId="8" borderId="1" xfId="6" applyNumberFormat="1" applyFont="1" applyFill="1" applyBorder="1" applyAlignment="1">
      <alignment vertical="center"/>
    </xf>
    <xf numFmtId="181" fontId="19" fillId="8" borderId="133" xfId="6" applyNumberFormat="1" applyFont="1" applyFill="1" applyBorder="1" applyAlignment="1">
      <alignment vertical="center"/>
    </xf>
    <xf numFmtId="181" fontId="19" fillId="8" borderId="3" xfId="6" applyNumberFormat="1" applyFont="1" applyFill="1" applyBorder="1" applyAlignment="1">
      <alignment vertical="center"/>
    </xf>
    <xf numFmtId="182" fontId="19" fillId="8" borderId="3" xfId="6" applyNumberFormat="1" applyFont="1" applyFill="1" applyBorder="1" applyAlignment="1">
      <alignment vertical="center"/>
    </xf>
    <xf numFmtId="0" fontId="19" fillId="8" borderId="149" xfId="6" applyFont="1" applyFill="1" applyBorder="1" applyAlignment="1">
      <alignment horizontal="center" vertical="center"/>
    </xf>
    <xf numFmtId="180" fontId="19" fillId="8" borderId="3" xfId="6" applyNumberFormat="1" applyFont="1" applyFill="1" applyBorder="1" applyAlignment="1">
      <alignment vertical="center"/>
    </xf>
    <xf numFmtId="183" fontId="19" fillId="8" borderId="220" xfId="7" applyNumberFormat="1" applyFont="1" applyFill="1" applyBorder="1" applyAlignment="1">
      <alignment horizontal="center" vertical="center"/>
    </xf>
    <xf numFmtId="183" fontId="19" fillId="8" borderId="28" xfId="7" applyNumberFormat="1" applyFont="1" applyFill="1" applyBorder="1" applyAlignment="1">
      <alignment horizontal="center" vertical="center"/>
    </xf>
    <xf numFmtId="183" fontId="19" fillId="8" borderId="212" xfId="7" applyNumberFormat="1" applyFont="1" applyFill="1" applyBorder="1" applyAlignment="1">
      <alignment horizontal="center" vertical="center"/>
    </xf>
    <xf numFmtId="183" fontId="19" fillId="8" borderId="61" xfId="7" applyNumberFormat="1" applyFont="1" applyFill="1" applyBorder="1" applyAlignment="1">
      <alignment horizontal="center" vertical="center"/>
    </xf>
    <xf numFmtId="183" fontId="19" fillId="8" borderId="186" xfId="7" applyNumberFormat="1" applyFont="1" applyFill="1" applyBorder="1" applyAlignment="1">
      <alignment horizontal="center" vertical="center"/>
    </xf>
    <xf numFmtId="38" fontId="19" fillId="8" borderId="204" xfId="21" applyFont="1" applyFill="1" applyBorder="1" applyAlignment="1">
      <alignment horizontal="center" vertical="center"/>
    </xf>
    <xf numFmtId="181" fontId="19" fillId="8" borderId="206" xfId="6" applyNumberFormat="1" applyFont="1" applyFill="1" applyBorder="1" applyAlignment="1">
      <alignment horizontal="center" vertical="center"/>
    </xf>
    <xf numFmtId="40" fontId="19" fillId="8" borderId="223" xfId="6" applyNumberFormat="1" applyFont="1" applyFill="1" applyBorder="1" applyAlignment="1">
      <alignment horizontal="center" vertical="center"/>
    </xf>
    <xf numFmtId="38" fontId="19" fillId="8" borderId="127" xfId="6" applyNumberFormat="1" applyFont="1" applyFill="1" applyBorder="1" applyAlignment="1">
      <alignment horizontal="center" vertical="center"/>
    </xf>
    <xf numFmtId="40" fontId="19" fillId="8" borderId="204" xfId="7" applyNumberFormat="1" applyFont="1" applyFill="1" applyBorder="1" applyAlignment="1">
      <alignment horizontal="center" vertical="center"/>
    </xf>
    <xf numFmtId="0" fontId="19" fillId="8" borderId="127" xfId="6" applyFont="1" applyFill="1" applyBorder="1" applyAlignment="1">
      <alignment horizontal="center" vertical="center"/>
    </xf>
    <xf numFmtId="38" fontId="19" fillId="8" borderId="204" xfId="7" applyFont="1" applyFill="1" applyBorder="1" applyAlignment="1">
      <alignment horizontal="center" vertical="center"/>
    </xf>
    <xf numFmtId="0" fontId="17" fillId="8" borderId="1" xfId="6" applyFill="1" applyBorder="1" applyAlignment="1">
      <alignment vertical="center"/>
    </xf>
    <xf numFmtId="0" fontId="19" fillId="8" borderId="3" xfId="6" applyFont="1" applyFill="1" applyBorder="1" applyAlignment="1">
      <alignment horizontal="center" vertical="center"/>
    </xf>
    <xf numFmtId="0" fontId="19" fillId="8" borderId="191" xfId="6" applyFont="1" applyFill="1" applyBorder="1" applyAlignment="1">
      <alignment horizontal="center" vertical="center"/>
    </xf>
    <xf numFmtId="0" fontId="19" fillId="8" borderId="11" xfId="6" applyFont="1" applyFill="1" applyBorder="1" applyAlignment="1">
      <alignment horizontal="center" vertical="center"/>
    </xf>
    <xf numFmtId="0" fontId="19" fillId="8" borderId="129" xfId="6" applyFont="1" applyFill="1" applyBorder="1" applyAlignment="1">
      <alignment vertical="center"/>
    </xf>
    <xf numFmtId="0" fontId="19" fillId="8" borderId="11" xfId="6" applyFont="1" applyFill="1" applyBorder="1" applyAlignment="1">
      <alignment vertical="center"/>
    </xf>
    <xf numFmtId="0" fontId="19" fillId="8" borderId="3" xfId="6" applyFont="1" applyFill="1" applyBorder="1" applyAlignment="1">
      <alignment vertical="center"/>
    </xf>
    <xf numFmtId="0" fontId="33" fillId="8" borderId="2" xfId="25" applyFont="1" applyFill="1" applyBorder="1" applyAlignment="1">
      <alignment horizontal="center" vertical="center"/>
    </xf>
    <xf numFmtId="0" fontId="33" fillId="8" borderId="2" xfId="25" applyFont="1" applyFill="1" applyBorder="1" applyAlignment="1">
      <alignment horizontal="center" vertical="center" shrinkToFit="1"/>
    </xf>
    <xf numFmtId="0" fontId="9" fillId="0" borderId="0" xfId="0" applyFont="1" applyAlignment="1">
      <alignment horizontal="right" vertical="center"/>
    </xf>
    <xf numFmtId="0" fontId="9" fillId="3" borderId="2" xfId="0" applyFont="1" applyFill="1" applyBorder="1" applyAlignment="1">
      <alignment horizontal="center" vertical="center"/>
    </xf>
    <xf numFmtId="0" fontId="9" fillId="0" borderId="1" xfId="0" applyFont="1" applyBorder="1" applyAlignment="1">
      <alignment horizontal="center" vertical="center"/>
    </xf>
    <xf numFmtId="0" fontId="9" fillId="3" borderId="1" xfId="0" applyFont="1" applyFill="1" applyBorder="1" applyAlignment="1">
      <alignment horizontal="center" vertical="center"/>
    </xf>
    <xf numFmtId="0" fontId="30" fillId="0" borderId="0" xfId="0" applyFont="1">
      <alignment vertical="center"/>
    </xf>
    <xf numFmtId="0" fontId="9" fillId="3" borderId="9" xfId="0" applyFont="1" applyFill="1" applyBorder="1">
      <alignment vertical="center"/>
    </xf>
    <xf numFmtId="0" fontId="9" fillId="3" borderId="19" xfId="0" applyFont="1" applyFill="1" applyBorder="1">
      <alignment vertical="center"/>
    </xf>
    <xf numFmtId="0" fontId="9" fillId="3" borderId="24" xfId="0" applyFont="1" applyFill="1" applyBorder="1">
      <alignment vertical="center"/>
    </xf>
    <xf numFmtId="0" fontId="9" fillId="0" borderId="50" xfId="0" applyFont="1" applyBorder="1" applyAlignment="1">
      <alignment horizontal="center" vertical="center"/>
    </xf>
    <xf numFmtId="38" fontId="9" fillId="0" borderId="0" xfId="1" applyFont="1" applyFill="1" applyBorder="1">
      <alignment vertical="center"/>
    </xf>
    <xf numFmtId="38" fontId="9" fillId="0" borderId="0" xfId="0" applyNumberFormat="1" applyFont="1" applyFill="1" applyBorder="1">
      <alignment vertical="center"/>
    </xf>
    <xf numFmtId="0" fontId="9" fillId="0" borderId="0" xfId="0" applyFont="1" applyFill="1" applyAlignment="1">
      <alignment horizontal="right" vertical="center"/>
    </xf>
    <xf numFmtId="0" fontId="9" fillId="0" borderId="0" xfId="0" applyFont="1" applyFill="1" applyBorder="1" applyAlignment="1">
      <alignment horizontal="right" vertical="center"/>
    </xf>
    <xf numFmtId="0" fontId="9" fillId="0" borderId="1" xfId="0" applyFont="1" applyBorder="1" applyAlignment="1">
      <alignment vertical="center"/>
    </xf>
    <xf numFmtId="0" fontId="9" fillId="3" borderId="1" xfId="0" applyFont="1" applyFill="1" applyBorder="1" applyAlignment="1">
      <alignment vertical="center"/>
    </xf>
    <xf numFmtId="0" fontId="9" fillId="0" borderId="1" xfId="0" applyFont="1" applyBorder="1" applyAlignment="1">
      <alignment vertical="center" wrapText="1"/>
    </xf>
    <xf numFmtId="0" fontId="9" fillId="0" borderId="2" xfId="0" applyFont="1" applyBorder="1" applyAlignment="1">
      <alignment horizontal="center" vertical="center" wrapText="1"/>
    </xf>
    <xf numFmtId="38" fontId="9" fillId="0" borderId="1" xfId="1" applyFont="1" applyBorder="1" applyAlignment="1">
      <alignment vertical="center"/>
    </xf>
    <xf numFmtId="38" fontId="9" fillId="3" borderId="3" xfId="0" applyNumberFormat="1" applyFont="1" applyFill="1" applyBorder="1">
      <alignment vertical="center"/>
    </xf>
    <xf numFmtId="0" fontId="9" fillId="3" borderId="5"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6" xfId="0" applyFont="1" applyFill="1" applyBorder="1" applyAlignment="1">
      <alignment horizontal="center" vertical="center"/>
    </xf>
    <xf numFmtId="0" fontId="9" fillId="3" borderId="9" xfId="0" applyFont="1" applyFill="1" applyBorder="1" applyAlignment="1">
      <alignment horizontal="centerContinuous" vertical="center"/>
    </xf>
    <xf numFmtId="0" fontId="9" fillId="3" borderId="24" xfId="0" applyFont="1" applyFill="1" applyBorder="1" applyAlignment="1">
      <alignment horizontal="centerContinuous" vertical="center"/>
    </xf>
    <xf numFmtId="0" fontId="9" fillId="3" borderId="8" xfId="0" applyFont="1" applyFill="1" applyBorder="1" applyAlignment="1">
      <alignment vertical="center" shrinkToFit="1"/>
    </xf>
    <xf numFmtId="0" fontId="9" fillId="3" borderId="8" xfId="0" applyFont="1" applyFill="1" applyBorder="1" applyAlignment="1">
      <alignment horizontal="centerContinuous" vertical="center" shrinkToFit="1"/>
    </xf>
    <xf numFmtId="0" fontId="9" fillId="3" borderId="0" xfId="0" applyFont="1" applyFill="1" applyBorder="1" applyAlignment="1">
      <alignment horizontal="centerContinuous" vertical="center"/>
    </xf>
    <xf numFmtId="0" fontId="9" fillId="3" borderId="50" xfId="0" applyFont="1" applyFill="1" applyBorder="1" applyAlignment="1">
      <alignment horizontal="centerContinuous" vertical="center"/>
    </xf>
    <xf numFmtId="0" fontId="9" fillId="3" borderId="8" xfId="0" applyFont="1" applyFill="1" applyBorder="1" applyAlignment="1">
      <alignment horizontal="centerContinuous" vertical="center"/>
    </xf>
    <xf numFmtId="0" fontId="9" fillId="3" borderId="5" xfId="0" applyFont="1" applyFill="1" applyBorder="1" applyAlignment="1">
      <alignment horizontal="left" vertical="center"/>
    </xf>
    <xf numFmtId="38" fontId="9" fillId="0" borderId="3" xfId="0" applyNumberFormat="1" applyFont="1" applyBorder="1">
      <alignment vertical="center"/>
    </xf>
    <xf numFmtId="0" fontId="9" fillId="3" borderId="4" xfId="0" applyFont="1" applyFill="1" applyBorder="1" applyAlignment="1">
      <alignment horizontal="left" vertical="center" shrinkToFit="1"/>
    </xf>
    <xf numFmtId="177" fontId="12" fillId="0" borderId="14" xfId="0" applyNumberFormat="1" applyFont="1" applyFill="1" applyBorder="1">
      <alignment vertical="center"/>
    </xf>
    <xf numFmtId="176" fontId="12" fillId="0" borderId="1" xfId="0" applyNumberFormat="1" applyFont="1" applyFill="1" applyBorder="1">
      <alignment vertical="center"/>
    </xf>
    <xf numFmtId="0" fontId="12" fillId="0" borderId="0" xfId="0" applyFont="1" applyAlignment="1">
      <alignment horizontal="left" vertical="center"/>
    </xf>
    <xf numFmtId="0" fontId="12" fillId="0" borderId="0" xfId="0" applyFont="1" applyAlignment="1">
      <alignment vertical="center" shrinkToFit="1"/>
    </xf>
    <xf numFmtId="0" fontId="12" fillId="0" borderId="0" xfId="0" applyFont="1" applyFill="1" applyAlignment="1">
      <alignment horizontal="right" vertical="center"/>
    </xf>
    <xf numFmtId="0" fontId="12" fillId="0" borderId="0" xfId="0" applyFont="1" applyFill="1">
      <alignment vertical="center"/>
    </xf>
    <xf numFmtId="0" fontId="27" fillId="0" borderId="0" xfId="0" applyFont="1" applyAlignment="1">
      <alignment horizontal="centerContinuous" vertical="center" shrinkToFit="1"/>
    </xf>
    <xf numFmtId="0" fontId="27" fillId="0" borderId="0" xfId="0" applyFont="1" applyFill="1" applyAlignment="1">
      <alignment horizontal="centerContinuous" vertical="center"/>
    </xf>
    <xf numFmtId="0" fontId="61" fillId="0" borderId="0" xfId="0" applyFont="1">
      <alignment vertical="center"/>
    </xf>
    <xf numFmtId="0" fontId="12" fillId="0" borderId="2" xfId="0" applyFont="1" applyFill="1" applyBorder="1">
      <alignment vertical="center"/>
    </xf>
    <xf numFmtId="0" fontId="12" fillId="0" borderId="11" xfId="0" applyFont="1" applyFill="1" applyBorder="1">
      <alignment vertical="center"/>
    </xf>
    <xf numFmtId="2" fontId="12" fillId="0" borderId="11" xfId="0" applyNumberFormat="1" applyFont="1" applyFill="1" applyBorder="1">
      <alignment vertical="center"/>
    </xf>
    <xf numFmtId="0" fontId="12" fillId="0" borderId="3" xfId="0" applyFont="1" applyFill="1" applyBorder="1">
      <alignment vertical="center"/>
    </xf>
    <xf numFmtId="0" fontId="12" fillId="0" borderId="0" xfId="0" applyFont="1" applyBorder="1" applyAlignment="1">
      <alignment horizontal="center" vertical="center"/>
    </xf>
    <xf numFmtId="0" fontId="12" fillId="0" borderId="0" xfId="0" applyFont="1" applyBorder="1" applyAlignment="1">
      <alignment vertical="center" shrinkToFit="1"/>
    </xf>
    <xf numFmtId="0" fontId="12" fillId="0" borderId="0" xfId="0" applyFont="1" applyBorder="1">
      <alignment vertical="center"/>
    </xf>
    <xf numFmtId="0" fontId="12" fillId="0" borderId="0" xfId="0" applyFont="1" applyFill="1" applyBorder="1">
      <alignment vertical="center"/>
    </xf>
    <xf numFmtId="0" fontId="12" fillId="3" borderId="10" xfId="0" applyFont="1" applyFill="1" applyBorder="1" applyAlignment="1">
      <alignment horizontal="centerContinuous" vertical="center"/>
    </xf>
    <xf numFmtId="0" fontId="12" fillId="3" borderId="4" xfId="0" applyFont="1" applyFill="1" applyBorder="1" applyAlignment="1">
      <alignment horizontal="center" vertical="center" shrinkToFit="1"/>
    </xf>
    <xf numFmtId="0" fontId="12" fillId="3" borderId="5" xfId="0" applyFont="1" applyFill="1" applyBorder="1" applyAlignment="1">
      <alignment horizontal="center" vertical="center" shrinkToFit="1"/>
    </xf>
    <xf numFmtId="0" fontId="12" fillId="3" borderId="4" xfId="0" applyFont="1" applyFill="1" applyBorder="1" applyAlignment="1">
      <alignment horizontal="centerContinuous" vertical="center"/>
    </xf>
    <xf numFmtId="176" fontId="12" fillId="0" borderId="112" xfId="0" applyNumberFormat="1" applyFont="1" applyFill="1" applyBorder="1">
      <alignment vertical="center"/>
    </xf>
    <xf numFmtId="176" fontId="12" fillId="0" borderId="40" xfId="0" applyNumberFormat="1" applyFont="1" applyFill="1" applyBorder="1">
      <alignment vertical="center"/>
    </xf>
    <xf numFmtId="176" fontId="12" fillId="0" borderId="113" xfId="0" applyNumberFormat="1" applyFont="1" applyFill="1" applyBorder="1">
      <alignment vertical="center"/>
    </xf>
    <xf numFmtId="176" fontId="12" fillId="0" borderId="34" xfId="0" applyNumberFormat="1" applyFont="1" applyFill="1" applyBorder="1">
      <alignment vertical="center"/>
    </xf>
    <xf numFmtId="176" fontId="12" fillId="0" borderId="25" xfId="0" applyNumberFormat="1" applyFont="1" applyFill="1" applyBorder="1">
      <alignment vertical="center"/>
    </xf>
    <xf numFmtId="176" fontId="12" fillId="0" borderId="30" xfId="0" applyNumberFormat="1" applyFont="1" applyFill="1" applyBorder="1">
      <alignment vertical="center"/>
    </xf>
    <xf numFmtId="176" fontId="12" fillId="0" borderId="56" xfId="0" applyNumberFormat="1" applyFont="1" applyFill="1" applyBorder="1">
      <alignment vertical="center"/>
    </xf>
    <xf numFmtId="176" fontId="12" fillId="0" borderId="92" xfId="0" applyNumberFormat="1" applyFont="1" applyFill="1" applyBorder="1">
      <alignment vertical="center"/>
    </xf>
    <xf numFmtId="176" fontId="12" fillId="0" borderId="37" xfId="0" applyNumberFormat="1" applyFont="1" applyFill="1" applyBorder="1">
      <alignment vertical="center"/>
    </xf>
    <xf numFmtId="176" fontId="12" fillId="0" borderId="39" xfId="0" applyNumberFormat="1" applyFont="1" applyFill="1" applyBorder="1">
      <alignment vertical="center"/>
    </xf>
    <xf numFmtId="0" fontId="12" fillId="3" borderId="4" xfId="0" applyFont="1" applyFill="1" applyBorder="1" applyAlignment="1">
      <alignment horizontal="centerContinuous" vertical="center" shrinkToFit="1"/>
    </xf>
    <xf numFmtId="0" fontId="12" fillId="3" borderId="6" xfId="0" applyFont="1" applyFill="1" applyBorder="1" applyAlignment="1">
      <alignment horizontal="center" vertical="center" wrapText="1" shrinkToFit="1"/>
    </xf>
    <xf numFmtId="38" fontId="12" fillId="3" borderId="1" xfId="1" applyFont="1" applyFill="1" applyBorder="1">
      <alignment vertical="center"/>
    </xf>
    <xf numFmtId="38" fontId="12" fillId="0" borderId="0" xfId="1" applyFont="1" applyFill="1">
      <alignment vertical="center"/>
    </xf>
    <xf numFmtId="0" fontId="12" fillId="3" borderId="2" xfId="23" applyFont="1" applyFill="1" applyBorder="1" applyAlignment="1">
      <alignment horizontal="centerContinuous" vertical="center" wrapText="1"/>
    </xf>
    <xf numFmtId="0" fontId="12" fillId="3" borderId="3" xfId="23" applyFont="1" applyFill="1" applyBorder="1" applyAlignment="1">
      <alignment horizontal="centerContinuous" vertical="center" shrinkToFit="1"/>
    </xf>
    <xf numFmtId="0" fontId="12" fillId="0" borderId="1" xfId="23" applyFont="1" applyBorder="1">
      <alignment vertical="center"/>
    </xf>
    <xf numFmtId="0" fontId="12" fillId="3" borderId="2" xfId="23" applyFont="1" applyFill="1" applyBorder="1" applyAlignment="1">
      <alignment horizontal="centerContinuous" vertical="center"/>
    </xf>
    <xf numFmtId="38" fontId="12" fillId="0" borderId="1" xfId="1" applyFont="1" applyFill="1" applyBorder="1" applyAlignment="1">
      <alignment horizontal="right" vertical="center" wrapText="1"/>
    </xf>
    <xf numFmtId="38" fontId="29" fillId="0" borderId="1" xfId="1" applyFont="1" applyFill="1" applyBorder="1" applyAlignment="1">
      <alignment horizontal="right" vertical="center" wrapText="1"/>
    </xf>
    <xf numFmtId="0" fontId="9" fillId="0" borderId="55" xfId="0" applyFont="1" applyFill="1" applyBorder="1">
      <alignment vertical="center"/>
    </xf>
    <xf numFmtId="0" fontId="9" fillId="0" borderId="43" xfId="0" applyFont="1" applyFill="1" applyBorder="1" applyAlignment="1">
      <alignment horizontal="right" vertical="center"/>
    </xf>
    <xf numFmtId="0" fontId="9" fillId="0" borderId="39" xfId="0" applyFont="1" applyFill="1" applyBorder="1">
      <alignment vertical="center"/>
    </xf>
    <xf numFmtId="0" fontId="9" fillId="0" borderId="55" xfId="0" applyFont="1" applyFill="1" applyBorder="1" applyAlignment="1">
      <alignment horizontal="right" vertical="center"/>
    </xf>
    <xf numFmtId="0" fontId="9" fillId="0" borderId="49" xfId="0" applyFont="1" applyFill="1" applyBorder="1">
      <alignment vertical="center"/>
    </xf>
    <xf numFmtId="0" fontId="9" fillId="0" borderId="41" xfId="0" applyFont="1" applyFill="1" applyBorder="1" applyAlignment="1">
      <alignment horizontal="right" vertical="center"/>
    </xf>
    <xf numFmtId="0" fontId="9" fillId="0" borderId="40" xfId="0" applyFont="1" applyFill="1" applyBorder="1">
      <alignment vertical="center"/>
    </xf>
    <xf numFmtId="0" fontId="9" fillId="0" borderId="49" xfId="0" applyFont="1" applyFill="1" applyBorder="1" applyAlignment="1">
      <alignment horizontal="right" vertical="center"/>
    </xf>
    <xf numFmtId="0" fontId="9" fillId="0" borderId="48" xfId="0" applyFont="1" applyFill="1" applyBorder="1">
      <alignment vertical="center"/>
    </xf>
    <xf numFmtId="0" fontId="9" fillId="0" borderId="96" xfId="0" applyFont="1" applyFill="1" applyBorder="1" applyAlignment="1">
      <alignment horizontal="right" vertical="center"/>
    </xf>
    <xf numFmtId="0" fontId="9" fillId="0" borderId="48" xfId="0" applyFont="1" applyFill="1" applyBorder="1" applyAlignment="1">
      <alignment horizontal="right" vertical="center"/>
    </xf>
    <xf numFmtId="0" fontId="9" fillId="0" borderId="93" xfId="0" applyFont="1" applyFill="1" applyBorder="1">
      <alignment vertical="center"/>
    </xf>
    <xf numFmtId="0" fontId="9" fillId="0" borderId="94" xfId="0" applyFont="1" applyFill="1" applyBorder="1" applyAlignment="1">
      <alignment horizontal="right" vertical="center"/>
    </xf>
    <xf numFmtId="0" fontId="9" fillId="0" borderId="93" xfId="0" applyFont="1" applyFill="1" applyBorder="1" applyAlignment="1">
      <alignment horizontal="right" vertical="center"/>
    </xf>
    <xf numFmtId="0" fontId="9" fillId="0" borderId="23" xfId="0" applyFont="1" applyFill="1" applyBorder="1" applyAlignment="1">
      <alignment horizontal="right" vertical="center"/>
    </xf>
    <xf numFmtId="176" fontId="9" fillId="0" borderId="30" xfId="0" applyNumberFormat="1" applyFont="1" applyFill="1" applyBorder="1">
      <alignment vertical="center"/>
    </xf>
    <xf numFmtId="176" fontId="9" fillId="0" borderId="25" xfId="0" applyNumberFormat="1" applyFont="1" applyFill="1" applyBorder="1">
      <alignment vertical="center"/>
    </xf>
    <xf numFmtId="176" fontId="9" fillId="0" borderId="56" xfId="0" applyNumberFormat="1" applyFont="1" applyFill="1" applyBorder="1">
      <alignment vertical="center"/>
    </xf>
    <xf numFmtId="176" fontId="9" fillId="0" borderId="37" xfId="0" applyNumberFormat="1" applyFont="1" applyFill="1" applyBorder="1">
      <alignment vertical="center"/>
    </xf>
    <xf numFmtId="176" fontId="9" fillId="0" borderId="52" xfId="0" applyNumberFormat="1" applyFont="1" applyFill="1" applyBorder="1">
      <alignment vertical="center"/>
    </xf>
    <xf numFmtId="176" fontId="9" fillId="0" borderId="45" xfId="0" applyNumberFormat="1" applyFont="1" applyFill="1" applyBorder="1">
      <alignment vertical="center"/>
    </xf>
    <xf numFmtId="0" fontId="42" fillId="0" borderId="0" xfId="0" applyFont="1">
      <alignment vertical="center"/>
    </xf>
    <xf numFmtId="0" fontId="62" fillId="0" borderId="0" xfId="0" applyFont="1">
      <alignment vertical="center"/>
    </xf>
    <xf numFmtId="0" fontId="63" fillId="0" borderId="0" xfId="0" applyFont="1">
      <alignment vertical="center"/>
    </xf>
    <xf numFmtId="0" fontId="42" fillId="0" borderId="250" xfId="0" applyFont="1" applyBorder="1" applyAlignment="1">
      <alignment horizontal="center" vertical="center"/>
    </xf>
    <xf numFmtId="0" fontId="42" fillId="0" borderId="250" xfId="0" applyFont="1" applyBorder="1">
      <alignment vertical="center"/>
    </xf>
    <xf numFmtId="0" fontId="42" fillId="0" borderId="1" xfId="0" applyFont="1" applyBorder="1" applyAlignment="1">
      <alignment horizontal="center" vertical="center"/>
    </xf>
    <xf numFmtId="0" fontId="42" fillId="0" borderId="28" xfId="0" applyFont="1" applyBorder="1">
      <alignment vertical="center"/>
    </xf>
    <xf numFmtId="176" fontId="42" fillId="0" borderId="28" xfId="0" applyNumberFormat="1" applyFont="1" applyBorder="1">
      <alignment vertical="center"/>
    </xf>
    <xf numFmtId="0" fontId="42" fillId="0" borderId="29" xfId="0" applyFont="1" applyBorder="1">
      <alignment vertical="center"/>
    </xf>
    <xf numFmtId="176" fontId="42" fillId="0" borderId="29" xfId="0" applyNumberFormat="1" applyFont="1" applyBorder="1">
      <alignment vertical="center"/>
    </xf>
    <xf numFmtId="0" fontId="42" fillId="0" borderId="33" xfId="0" applyFont="1" applyBorder="1">
      <alignment vertical="center"/>
    </xf>
    <xf numFmtId="176" fontId="42" fillId="0" borderId="33" xfId="0" applyNumberFormat="1" applyFont="1" applyBorder="1">
      <alignment vertical="center"/>
    </xf>
    <xf numFmtId="176" fontId="42" fillId="0" borderId="1" xfId="0" applyNumberFormat="1" applyFont="1" applyBorder="1">
      <alignment vertical="center"/>
    </xf>
    <xf numFmtId="0" fontId="42" fillId="0" borderId="1" xfId="0" applyFont="1" applyBorder="1">
      <alignment vertical="center"/>
    </xf>
    <xf numFmtId="0" fontId="42" fillId="0" borderId="0" xfId="0" applyFont="1" applyAlignment="1">
      <alignment horizontal="center" vertical="center"/>
    </xf>
    <xf numFmtId="0" fontId="16" fillId="0" borderId="0" xfId="0" applyFont="1">
      <alignment vertical="center"/>
    </xf>
    <xf numFmtId="0" fontId="42" fillId="0" borderId="0" xfId="26" applyFont="1">
      <alignment vertical="center"/>
    </xf>
    <xf numFmtId="0" fontId="9" fillId="0" borderId="57" xfId="26" applyFont="1" applyBorder="1" applyAlignment="1">
      <alignment horizontal="center" vertical="center" shrinkToFit="1"/>
    </xf>
    <xf numFmtId="0" fontId="9" fillId="0" borderId="257" xfId="26" applyFont="1" applyBorder="1" applyAlignment="1">
      <alignment horizontal="center" vertical="center" shrinkToFit="1"/>
    </xf>
    <xf numFmtId="0" fontId="9" fillId="0" borderId="258" xfId="26" applyFont="1" applyBorder="1" applyAlignment="1">
      <alignment horizontal="center" vertical="center" shrinkToFit="1"/>
    </xf>
    <xf numFmtId="0" fontId="9" fillId="0" borderId="258" xfId="0" applyFont="1" applyBorder="1" applyAlignment="1">
      <alignment horizontal="center" vertical="center" shrinkToFit="1"/>
    </xf>
    <xf numFmtId="0" fontId="9" fillId="0" borderId="259" xfId="26" applyFont="1" applyBorder="1" applyAlignment="1">
      <alignment horizontal="center" vertical="center" shrinkToFit="1"/>
    </xf>
    <xf numFmtId="0" fontId="9" fillId="0" borderId="260" xfId="26" applyFont="1" applyBorder="1" applyAlignment="1">
      <alignment horizontal="center" vertical="center"/>
    </xf>
    <xf numFmtId="0" fontId="9" fillId="0" borderId="235" xfId="26" applyFont="1" applyBorder="1" applyAlignment="1">
      <alignment vertical="center" wrapText="1"/>
    </xf>
    <xf numFmtId="0" fontId="9" fillId="0" borderId="261" xfId="26" applyFont="1" applyBorder="1" applyAlignment="1">
      <alignment horizontal="center" vertical="center"/>
    </xf>
    <xf numFmtId="0" fontId="9" fillId="0" borderId="262" xfId="26" applyFont="1" applyBorder="1" applyAlignment="1">
      <alignment horizontal="center" vertical="center"/>
    </xf>
    <xf numFmtId="185" fontId="9" fillId="0" borderId="262" xfId="26" applyNumberFormat="1" applyFont="1" applyBorder="1" applyAlignment="1">
      <alignment horizontal="center" vertical="center"/>
    </xf>
    <xf numFmtId="0" fontId="9" fillId="0" borderId="262" xfId="0" applyFont="1" applyBorder="1" applyAlignment="1">
      <alignment horizontal="center" vertical="center" shrinkToFit="1"/>
    </xf>
    <xf numFmtId="0" fontId="9" fillId="0" borderId="263" xfId="26" applyFont="1" applyBorder="1" applyAlignment="1">
      <alignment horizontal="center" vertical="center"/>
    </xf>
    <xf numFmtId="0" fontId="9" fillId="0" borderId="256" xfId="26" applyFont="1" applyBorder="1" applyAlignment="1">
      <alignment vertical="top" wrapText="1"/>
    </xf>
    <xf numFmtId="0" fontId="9" fillId="0" borderId="58" xfId="26" applyFont="1" applyBorder="1" applyAlignment="1">
      <alignment horizontal="center" vertical="center"/>
    </xf>
    <xf numFmtId="0" fontId="9" fillId="0" borderId="59" xfId="26" applyFont="1" applyBorder="1" applyAlignment="1">
      <alignment vertical="center" wrapText="1"/>
    </xf>
    <xf numFmtId="0" fontId="9" fillId="0" borderId="20" xfId="26" applyFont="1" applyBorder="1" applyAlignment="1">
      <alignment horizontal="center" vertical="center"/>
    </xf>
    <xf numFmtId="0" fontId="9" fillId="0" borderId="22" xfId="26" applyFont="1" applyBorder="1" applyAlignment="1">
      <alignment horizontal="center" vertical="center"/>
    </xf>
    <xf numFmtId="185" fontId="9" fillId="0" borderId="22" xfId="26" applyNumberFormat="1" applyFont="1" applyBorder="1" applyAlignment="1">
      <alignment horizontal="center" vertical="center"/>
    </xf>
    <xf numFmtId="0" fontId="9" fillId="0" borderId="264" xfId="26" applyFont="1" applyBorder="1" applyAlignment="1">
      <alignment horizontal="center" vertical="center"/>
    </xf>
    <xf numFmtId="0" fontId="9" fillId="0" borderId="265" xfId="26" applyFont="1" applyBorder="1" applyAlignment="1">
      <alignment vertical="top" wrapText="1"/>
    </xf>
    <xf numFmtId="0" fontId="9" fillId="0" borderId="57" xfId="26" applyFont="1" applyBorder="1" applyAlignment="1">
      <alignment horizontal="center" vertical="center"/>
    </xf>
    <xf numFmtId="0" fontId="9" fillId="0" borderId="60" xfId="26" applyFont="1" applyBorder="1" applyAlignment="1">
      <alignment vertical="center" wrapText="1"/>
    </xf>
    <xf numFmtId="0" fontId="9" fillId="0" borderId="257" xfId="26" applyFont="1" applyBorder="1" applyAlignment="1">
      <alignment horizontal="center" vertical="center"/>
    </xf>
    <xf numFmtId="0" fontId="9" fillId="0" borderId="258" xfId="26" applyFont="1" applyBorder="1" applyAlignment="1">
      <alignment horizontal="center" vertical="center"/>
    </xf>
    <xf numFmtId="185" fontId="9" fillId="0" borderId="258" xfId="26" applyNumberFormat="1" applyFont="1" applyBorder="1" applyAlignment="1">
      <alignment horizontal="center" vertical="center"/>
    </xf>
    <xf numFmtId="0" fontId="9" fillId="0" borderId="259" xfId="26" applyFont="1" applyBorder="1" applyAlignment="1">
      <alignment horizontal="center" vertical="center"/>
    </xf>
    <xf numFmtId="0" fontId="9" fillId="0" borderId="266" xfId="26" applyFont="1" applyBorder="1" applyAlignment="1">
      <alignment vertical="top" wrapText="1"/>
    </xf>
    <xf numFmtId="0" fontId="9" fillId="0" borderId="0" xfId="26" applyFont="1">
      <alignment vertical="center"/>
    </xf>
    <xf numFmtId="0" fontId="65" fillId="0" borderId="0" xfId="26" applyFont="1" applyAlignment="1">
      <alignment horizontal="center" vertical="center"/>
    </xf>
    <xf numFmtId="0" fontId="18" fillId="0" borderId="0" xfId="3" applyFont="1" applyAlignment="1"/>
    <xf numFmtId="0" fontId="18" fillId="0" borderId="0" xfId="3" applyFont="1" applyAlignment="1">
      <alignment horizontal="right"/>
    </xf>
    <xf numFmtId="0" fontId="18" fillId="14" borderId="0" xfId="3" applyFont="1" applyFill="1" applyAlignment="1"/>
    <xf numFmtId="0" fontId="18" fillId="0" borderId="0" xfId="3" applyFont="1" applyAlignment="1" applyProtection="1">
      <protection locked="0"/>
    </xf>
    <xf numFmtId="0" fontId="62" fillId="14" borderId="0" xfId="3" applyFont="1" applyFill="1" applyAlignment="1"/>
    <xf numFmtId="0" fontId="66" fillId="0" borderId="0" xfId="3" applyFont="1" applyAlignment="1"/>
    <xf numFmtId="0" fontId="18" fillId="15" borderId="0" xfId="3" applyFont="1" applyFill="1" applyAlignment="1"/>
    <xf numFmtId="0" fontId="18" fillId="0" borderId="0" xfId="3" applyFont="1" applyAlignment="1">
      <alignment vertical="top" wrapText="1"/>
    </xf>
    <xf numFmtId="0" fontId="18" fillId="14" borderId="0" xfId="3" applyFont="1" applyFill="1" applyAlignment="1">
      <alignment vertical="top"/>
    </xf>
    <xf numFmtId="0" fontId="18" fillId="0" borderId="0" xfId="3" applyFont="1" applyAlignment="1">
      <alignment vertical="top"/>
    </xf>
    <xf numFmtId="0" fontId="18" fillId="15" borderId="0" xfId="3" applyFont="1" applyFill="1" applyAlignment="1">
      <alignment vertical="top"/>
    </xf>
    <xf numFmtId="0" fontId="18" fillId="0" borderId="0" xfId="3" applyFont="1" applyAlignment="1">
      <alignment vertical="center" wrapText="1"/>
    </xf>
    <xf numFmtId="0" fontId="18" fillId="0" borderId="0" xfId="3" applyFont="1" applyAlignment="1">
      <alignment horizontal="left" vertical="top" wrapText="1"/>
    </xf>
    <xf numFmtId="0" fontId="18" fillId="0" borderId="0" xfId="3" applyFont="1">
      <alignment vertical="center"/>
    </xf>
    <xf numFmtId="0" fontId="12" fillId="14" borderId="0" xfId="3" applyFont="1" applyFill="1" applyAlignment="1">
      <alignment vertical="top"/>
    </xf>
    <xf numFmtId="0" fontId="12" fillId="0" borderId="0" xfId="3" applyFont="1" applyAlignment="1">
      <alignment vertical="top"/>
    </xf>
    <xf numFmtId="0" fontId="12" fillId="15" borderId="0" xfId="3" applyFont="1" applyFill="1" applyAlignment="1">
      <alignment vertical="top"/>
    </xf>
    <xf numFmtId="0" fontId="15" fillId="0" borderId="0" xfId="3" applyFont="1" applyAlignment="1">
      <alignment vertical="top"/>
    </xf>
    <xf numFmtId="0" fontId="18" fillId="14" borderId="267" xfId="3" applyFont="1" applyFill="1" applyBorder="1" applyAlignment="1">
      <alignment vertical="top"/>
    </xf>
    <xf numFmtId="0" fontId="18" fillId="14" borderId="0" xfId="3" applyFont="1" applyFill="1" applyAlignment="1">
      <alignment vertical="top" wrapText="1"/>
    </xf>
    <xf numFmtId="0" fontId="18" fillId="14" borderId="1" xfId="3" applyFont="1" applyFill="1" applyBorder="1" applyAlignment="1">
      <alignment vertical="top" wrapText="1"/>
    </xf>
    <xf numFmtId="0" fontId="18" fillId="14" borderId="8" xfId="3" applyFont="1" applyFill="1" applyBorder="1" applyAlignment="1">
      <alignment vertical="top" wrapText="1"/>
    </xf>
    <xf numFmtId="0" fontId="42" fillId="0" borderId="0" xfId="3" applyFont="1">
      <alignment vertical="center"/>
    </xf>
    <xf numFmtId="0" fontId="18" fillId="14" borderId="268" xfId="3" applyFont="1" applyFill="1" applyBorder="1" applyAlignment="1"/>
    <xf numFmtId="0" fontId="66" fillId="0" borderId="0" xfId="3" applyFont="1" applyAlignment="1">
      <alignment horizontal="left"/>
    </xf>
    <xf numFmtId="0" fontId="18" fillId="0" borderId="0" xfId="3" applyFont="1" applyAlignment="1">
      <alignment horizontal="center" vertical="center"/>
    </xf>
    <xf numFmtId="0" fontId="18" fillId="0" borderId="0" xfId="3" applyFont="1" applyAlignment="1">
      <alignment horizontal="left"/>
    </xf>
    <xf numFmtId="0" fontId="15" fillId="0" borderId="0" xfId="3" applyFont="1">
      <alignment vertical="center"/>
    </xf>
    <xf numFmtId="0" fontId="18" fillId="14" borderId="268" xfId="3" applyFont="1" applyFill="1" applyBorder="1">
      <alignment vertical="center"/>
    </xf>
    <xf numFmtId="14" fontId="18" fillId="0" borderId="0" xfId="3" applyNumberFormat="1" applyFont="1" applyAlignment="1"/>
    <xf numFmtId="49" fontId="18" fillId="0" borderId="1" xfId="3" applyNumberFormat="1" applyFont="1" applyBorder="1" applyAlignment="1">
      <alignment horizontal="center" vertical="center"/>
    </xf>
    <xf numFmtId="0" fontId="18" fillId="0" borderId="0" xfId="3" applyFont="1" applyAlignment="1">
      <alignment vertical="center" shrinkToFit="1"/>
    </xf>
    <xf numFmtId="0" fontId="18" fillId="14" borderId="268" xfId="3" applyFont="1" applyFill="1" applyBorder="1" applyAlignment="1">
      <alignment vertical="top"/>
    </xf>
    <xf numFmtId="0" fontId="18" fillId="14" borderId="270" xfId="3" applyFont="1" applyFill="1" applyBorder="1" applyAlignment="1">
      <alignment vertical="top"/>
    </xf>
    <xf numFmtId="0" fontId="62" fillId="0" borderId="0" xfId="3" applyFont="1" applyAlignment="1"/>
    <xf numFmtId="0" fontId="18" fillId="0" borderId="0" xfId="3" applyFont="1" applyAlignment="1">
      <alignment horizontal="left" vertical="center"/>
    </xf>
    <xf numFmtId="0" fontId="18" fillId="0" borderId="267" xfId="3" applyFont="1" applyBorder="1" applyAlignment="1">
      <alignment vertical="top"/>
    </xf>
    <xf numFmtId="0" fontId="18" fillId="0" borderId="1" xfId="3" applyFont="1" applyBorder="1" applyAlignment="1">
      <alignment vertical="top" wrapText="1"/>
    </xf>
    <xf numFmtId="0" fontId="18" fillId="0" borderId="0" xfId="3" applyFont="1" applyProtection="1">
      <alignment vertical="center"/>
      <protection locked="0"/>
    </xf>
    <xf numFmtId="0" fontId="18" fillId="14" borderId="0" xfId="3" applyFont="1" applyFill="1">
      <alignment vertical="center"/>
    </xf>
    <xf numFmtId="0" fontId="18" fillId="0" borderId="23" xfId="3" applyFont="1" applyBorder="1">
      <alignment vertical="center"/>
    </xf>
    <xf numFmtId="0" fontId="12" fillId="0" borderId="0" xfId="3" applyFont="1">
      <alignment vertical="center"/>
    </xf>
    <xf numFmtId="0" fontId="18" fillId="15" borderId="0" xfId="3" applyFont="1" applyFill="1">
      <alignment vertical="center"/>
    </xf>
    <xf numFmtId="0" fontId="18" fillId="0" borderId="0" xfId="3" applyFont="1" applyAlignment="1">
      <alignment wrapText="1"/>
    </xf>
    <xf numFmtId="0" fontId="15" fillId="0" borderId="0" xfId="3" applyFont="1" applyAlignment="1">
      <alignment vertical="top" wrapText="1"/>
    </xf>
    <xf numFmtId="0" fontId="12" fillId="14" borderId="268" xfId="3" applyFont="1" applyFill="1" applyBorder="1" applyAlignment="1">
      <alignment vertical="top"/>
    </xf>
    <xf numFmtId="0" fontId="66" fillId="0" borderId="0" xfId="3" applyFont="1" applyAlignment="1">
      <alignment horizontal="center" vertical="center"/>
    </xf>
    <xf numFmtId="0" fontId="12" fillId="0" borderId="0" xfId="3" applyFont="1" applyAlignment="1">
      <alignment horizontal="left" vertical="top"/>
    </xf>
    <xf numFmtId="0" fontId="12" fillId="0" borderId="0" xfId="3" applyFont="1" applyAlignment="1">
      <alignment horizontal="left" vertical="top" wrapText="1"/>
    </xf>
    <xf numFmtId="0" fontId="18" fillId="0" borderId="0" xfId="3" applyFont="1" applyAlignment="1" applyProtection="1">
      <alignment horizontal="left" vertical="top" wrapText="1"/>
      <protection locked="0"/>
    </xf>
    <xf numFmtId="0" fontId="12" fillId="3" borderId="99" xfId="0" applyFont="1" applyFill="1" applyBorder="1" applyAlignment="1">
      <alignment horizontal="center" vertical="center" shrinkToFit="1"/>
    </xf>
    <xf numFmtId="0" fontId="12" fillId="3" borderId="98" xfId="0" applyFont="1" applyFill="1" applyBorder="1" applyAlignment="1">
      <alignment horizontal="center" vertical="center" shrinkToFit="1"/>
    </xf>
    <xf numFmtId="0" fontId="30" fillId="0" borderId="0" xfId="0" applyFont="1" applyBorder="1" applyAlignment="1">
      <alignment horizontal="left" vertical="center"/>
    </xf>
    <xf numFmtId="0" fontId="30" fillId="0" borderId="23" xfId="0" applyFont="1" applyBorder="1" applyAlignment="1">
      <alignment horizontal="left" vertical="center"/>
    </xf>
    <xf numFmtId="0" fontId="42" fillId="0" borderId="0" xfId="0" applyFont="1">
      <alignment vertical="center"/>
    </xf>
    <xf numFmtId="0" fontId="42" fillId="0" borderId="0" xfId="0" applyFont="1" applyAlignment="1">
      <alignment horizontal="right" vertical="center"/>
    </xf>
    <xf numFmtId="0" fontId="21" fillId="0" borderId="0" xfId="0" applyFont="1" applyAlignment="1">
      <alignment horizontal="center" vertical="center"/>
    </xf>
    <xf numFmtId="0" fontId="42" fillId="0" borderId="0" xfId="0" applyFont="1" applyAlignment="1">
      <alignment vertical="center" wrapText="1"/>
    </xf>
    <xf numFmtId="0" fontId="9" fillId="0" borderId="254" xfId="26" applyFont="1" applyBorder="1" applyAlignment="1">
      <alignment horizontal="center" vertical="center"/>
    </xf>
    <xf numFmtId="0" fontId="9" fillId="0" borderId="255" xfId="26" applyFont="1" applyBorder="1" applyAlignment="1">
      <alignment horizontal="center" vertical="center"/>
    </xf>
    <xf numFmtId="0" fontId="9" fillId="0" borderId="256" xfId="26" applyFont="1" applyBorder="1" applyAlignment="1">
      <alignment horizontal="center" vertical="center"/>
    </xf>
    <xf numFmtId="0" fontId="9" fillId="0" borderId="253" xfId="26" applyFont="1" applyBorder="1" applyAlignment="1">
      <alignment horizontal="center" vertical="center"/>
    </xf>
    <xf numFmtId="0" fontId="42" fillId="0" borderId="0" xfId="26" applyFont="1" applyAlignment="1">
      <alignment horizontal="right" vertical="center"/>
    </xf>
    <xf numFmtId="0" fontId="21" fillId="0" borderId="0" xfId="26" applyFont="1" applyAlignment="1">
      <alignment horizontal="center" vertical="center"/>
    </xf>
    <xf numFmtId="0" fontId="42" fillId="0" borderId="253" xfId="26" applyFont="1" applyBorder="1" applyAlignment="1">
      <alignment horizontal="center" vertical="center"/>
    </xf>
    <xf numFmtId="0" fontId="42" fillId="0" borderId="253" xfId="26" applyFont="1" applyBorder="1">
      <alignment vertical="center"/>
    </xf>
    <xf numFmtId="0" fontId="42" fillId="0" borderId="256" xfId="26" applyFont="1" applyBorder="1" applyAlignment="1">
      <alignment horizontal="center" vertical="center" wrapText="1"/>
    </xf>
    <xf numFmtId="0" fontId="42" fillId="0" borderId="256" xfId="26" applyFont="1" applyBorder="1" applyAlignment="1">
      <alignment horizontal="center" vertical="center"/>
    </xf>
    <xf numFmtId="0" fontId="42" fillId="0" borderId="266" xfId="26" applyFont="1" applyBorder="1" applyAlignment="1">
      <alignment horizontal="center" vertical="center" wrapText="1"/>
    </xf>
    <xf numFmtId="0" fontId="42" fillId="0" borderId="266" xfId="26" applyFont="1" applyBorder="1" applyAlignment="1">
      <alignment horizontal="center" vertical="center"/>
    </xf>
    <xf numFmtId="0" fontId="18" fillId="0" borderId="1" xfId="3" applyFont="1" applyBorder="1" applyAlignment="1">
      <alignment horizontal="center" vertical="center" wrapText="1"/>
    </xf>
    <xf numFmtId="0" fontId="15" fillId="0" borderId="0" xfId="3" applyFont="1" applyAlignment="1">
      <alignment horizontal="left" vertical="top" wrapText="1"/>
    </xf>
    <xf numFmtId="0" fontId="42" fillId="0" borderId="0" xfId="3" applyFont="1" applyAlignment="1">
      <alignment horizontal="right" vertical="center"/>
    </xf>
    <xf numFmtId="0" fontId="18" fillId="14" borderId="0" xfId="3" applyFont="1" applyFill="1" applyAlignment="1">
      <alignment horizontal="center" vertical="top" textRotation="255"/>
    </xf>
    <xf numFmtId="0" fontId="18" fillId="0" borderId="0" xfId="3" applyFont="1" applyAlignment="1" applyProtection="1">
      <alignment horizontal="right"/>
      <protection locked="0"/>
    </xf>
    <xf numFmtId="0" fontId="66" fillId="0" borderId="0" xfId="3" applyFont="1" applyAlignment="1">
      <alignment horizontal="center"/>
    </xf>
    <xf numFmtId="0" fontId="18" fillId="0" borderId="0" xfId="3" applyFont="1" applyAlignment="1">
      <alignment wrapText="1"/>
    </xf>
    <xf numFmtId="0" fontId="18" fillId="0" borderId="1" xfId="3" applyFont="1" applyBorder="1" applyAlignment="1">
      <alignment horizontal="center" vertical="center"/>
    </xf>
    <xf numFmtId="0" fontId="18" fillId="0" borderId="0" xfId="3" applyFont="1" applyAlignment="1">
      <alignment vertical="center" wrapText="1"/>
    </xf>
    <xf numFmtId="56" fontId="18" fillId="0" borderId="2" xfId="3" applyNumberFormat="1" applyFont="1" applyBorder="1" applyAlignment="1">
      <alignment horizontal="center" vertical="center" shrinkToFit="1"/>
    </xf>
    <xf numFmtId="56" fontId="18" fillId="0" borderId="11" xfId="3" applyNumberFormat="1" applyFont="1" applyBorder="1" applyAlignment="1">
      <alignment horizontal="center" vertical="center" shrinkToFit="1"/>
    </xf>
    <xf numFmtId="56" fontId="18" fillId="0" borderId="3" xfId="3" applyNumberFormat="1" applyFont="1" applyBorder="1" applyAlignment="1">
      <alignment horizontal="center" vertical="center" shrinkToFit="1"/>
    </xf>
    <xf numFmtId="56" fontId="18" fillId="0" borderId="2" xfId="3" applyNumberFormat="1" applyFont="1" applyBorder="1" applyAlignment="1">
      <alignment horizontal="center" vertical="center"/>
    </xf>
    <xf numFmtId="56" fontId="18" fillId="0" borderId="11" xfId="3" applyNumberFormat="1" applyFont="1" applyBorder="1" applyAlignment="1">
      <alignment horizontal="center" vertical="center"/>
    </xf>
    <xf numFmtId="56" fontId="18" fillId="0" borderId="3" xfId="3" applyNumberFormat="1" applyFont="1" applyBorder="1" applyAlignment="1">
      <alignment horizontal="center" vertical="center"/>
    </xf>
    <xf numFmtId="0" fontId="18" fillId="0" borderId="2" xfId="3" applyFont="1" applyBorder="1" applyAlignment="1">
      <alignment horizontal="center" vertical="center" shrinkToFit="1"/>
    </xf>
    <xf numFmtId="0" fontId="18" fillId="0" borderId="11" xfId="3" applyFont="1" applyBorder="1" applyAlignment="1">
      <alignment horizontal="center" vertical="center" shrinkToFit="1"/>
    </xf>
    <xf numFmtId="0" fontId="18" fillId="0" borderId="3" xfId="3" applyFont="1" applyBorder="1" applyAlignment="1">
      <alignment horizontal="center" vertical="center" shrinkToFit="1"/>
    </xf>
    <xf numFmtId="56" fontId="18" fillId="0" borderId="7" xfId="3" applyNumberFormat="1" applyFont="1" applyBorder="1" applyAlignment="1">
      <alignment horizontal="center" vertical="center"/>
    </xf>
    <xf numFmtId="56" fontId="18" fillId="0" borderId="23" xfId="3" applyNumberFormat="1" applyFont="1" applyBorder="1" applyAlignment="1">
      <alignment horizontal="center" vertical="center"/>
    </xf>
    <xf numFmtId="56" fontId="18" fillId="0" borderId="10" xfId="3" applyNumberFormat="1" applyFont="1" applyBorder="1" applyAlignment="1">
      <alignment horizontal="center" vertical="center"/>
    </xf>
    <xf numFmtId="56" fontId="18" fillId="0" borderId="8" xfId="3" applyNumberFormat="1" applyFont="1" applyBorder="1" applyAlignment="1">
      <alignment horizontal="center" vertical="center"/>
    </xf>
    <xf numFmtId="56" fontId="18" fillId="0" borderId="0" xfId="3" applyNumberFormat="1" applyFont="1" applyAlignment="1">
      <alignment horizontal="center" vertical="center"/>
    </xf>
    <xf numFmtId="56" fontId="18" fillId="0" borderId="50" xfId="3" applyNumberFormat="1" applyFont="1" applyBorder="1" applyAlignment="1">
      <alignment horizontal="center" vertical="center"/>
    </xf>
    <xf numFmtId="56" fontId="18" fillId="0" borderId="9" xfId="3" applyNumberFormat="1" applyFont="1" applyBorder="1" applyAlignment="1">
      <alignment horizontal="center" vertical="center"/>
    </xf>
    <xf numFmtId="56" fontId="18" fillId="0" borderId="19" xfId="3" applyNumberFormat="1" applyFont="1" applyBorder="1" applyAlignment="1">
      <alignment horizontal="center" vertical="center"/>
    </xf>
    <xf numFmtId="56" fontId="18" fillId="0" borderId="24" xfId="3" applyNumberFormat="1" applyFont="1" applyBorder="1" applyAlignment="1">
      <alignment horizontal="center" vertical="center"/>
    </xf>
    <xf numFmtId="0" fontId="18" fillId="14" borderId="269" xfId="3" applyFont="1" applyFill="1" applyBorder="1" applyAlignment="1">
      <alignment horizontal="center" vertical="top" textRotation="255"/>
    </xf>
    <xf numFmtId="0" fontId="12" fillId="0" borderId="2" xfId="3" applyFont="1" applyBorder="1" applyAlignment="1">
      <alignment horizontal="center" vertical="center"/>
    </xf>
    <xf numFmtId="0" fontId="12" fillId="0" borderId="11" xfId="3" applyFont="1" applyBorder="1" applyAlignment="1">
      <alignment horizontal="center" vertical="center"/>
    </xf>
    <xf numFmtId="0" fontId="12" fillId="0" borderId="3" xfId="3" applyFont="1" applyBorder="1" applyAlignment="1">
      <alignment horizontal="center" vertical="center"/>
    </xf>
    <xf numFmtId="0" fontId="12" fillId="0" borderId="2" xfId="3" applyFont="1" applyBorder="1" applyAlignment="1">
      <alignment horizontal="center" vertical="center" shrinkToFit="1"/>
    </xf>
    <xf numFmtId="0" fontId="12" fillId="0" borderId="11" xfId="3" applyFont="1" applyBorder="1" applyAlignment="1">
      <alignment horizontal="center" vertical="center" shrinkToFit="1"/>
    </xf>
    <xf numFmtId="0" fontId="12" fillId="0" borderId="3" xfId="3" applyFont="1" applyBorder="1" applyAlignment="1">
      <alignment horizontal="center" vertical="center" shrinkToFit="1"/>
    </xf>
    <xf numFmtId="0" fontId="18" fillId="0" borderId="0" xfId="3" applyFont="1" applyAlignment="1">
      <alignment horizontal="center" vertical="top" textRotation="255"/>
    </xf>
    <xf numFmtId="186" fontId="18" fillId="0" borderId="2" xfId="3" applyNumberFormat="1" applyFont="1" applyBorder="1" applyAlignment="1">
      <alignment horizontal="center" vertical="center"/>
    </xf>
    <xf numFmtId="186" fontId="18" fillId="0" borderId="11" xfId="3" applyNumberFormat="1" applyFont="1" applyBorder="1" applyAlignment="1">
      <alignment horizontal="center" vertical="center"/>
    </xf>
    <xf numFmtId="186" fontId="18" fillId="0" borderId="3" xfId="3" applyNumberFormat="1" applyFont="1" applyBorder="1" applyAlignment="1">
      <alignment horizontal="center" vertical="center"/>
    </xf>
    <xf numFmtId="0" fontId="18" fillId="0" borderId="0" xfId="3" applyFont="1" applyAlignment="1">
      <alignment horizontal="right" vertical="center"/>
    </xf>
    <xf numFmtId="0" fontId="18" fillId="0" borderId="2" xfId="3" applyFont="1" applyBorder="1" applyAlignment="1">
      <alignment horizontal="center" vertical="center"/>
    </xf>
    <xf numFmtId="0" fontId="18" fillId="0" borderId="11" xfId="3" applyFont="1" applyBorder="1" applyAlignment="1">
      <alignment horizontal="center" vertical="center"/>
    </xf>
    <xf numFmtId="0" fontId="18" fillId="0" borderId="3" xfId="3" applyFont="1" applyBorder="1" applyAlignment="1">
      <alignment horizontal="center" vertical="center"/>
    </xf>
    <xf numFmtId="0" fontId="66" fillId="0" borderId="2" xfId="3" applyFont="1" applyBorder="1" applyAlignment="1">
      <alignment horizontal="center" vertical="center"/>
    </xf>
    <xf numFmtId="0" fontId="66" fillId="0" borderId="11" xfId="3" applyFont="1" applyBorder="1" applyAlignment="1">
      <alignment horizontal="center" vertical="center"/>
    </xf>
    <xf numFmtId="0" fontId="66" fillId="0" borderId="3" xfId="3" applyFont="1" applyBorder="1" applyAlignment="1">
      <alignment horizontal="center" vertical="center"/>
    </xf>
    <xf numFmtId="0" fontId="18" fillId="0" borderId="0" xfId="3" applyFont="1" applyAlignment="1">
      <alignment horizontal="right"/>
    </xf>
    <xf numFmtId="0" fontId="66" fillId="0" borderId="0" xfId="3" applyFont="1" applyAlignment="1">
      <alignment horizontal="center" vertical="center"/>
    </xf>
    <xf numFmtId="0" fontId="18" fillId="0" borderId="0" xfId="3" applyFont="1" applyAlignment="1">
      <alignment horizontal="center" wrapText="1"/>
    </xf>
    <xf numFmtId="0" fontId="18" fillId="0" borderId="0" xfId="3" applyFont="1" applyAlignment="1">
      <alignment horizontal="center"/>
    </xf>
    <xf numFmtId="0" fontId="18" fillId="0" borderId="0" xfId="3" applyFont="1" applyAlignment="1">
      <alignment horizontal="center" vertical="center"/>
    </xf>
    <xf numFmtId="0" fontId="12" fillId="0" borderId="0" xfId="3" applyFont="1" applyAlignment="1">
      <alignment horizontal="left" vertical="top" wrapText="1"/>
    </xf>
    <xf numFmtId="0" fontId="18" fillId="0" borderId="2" xfId="3" applyFont="1" applyBorder="1" applyAlignment="1" applyProtection="1">
      <alignment horizontal="left" vertical="top" wrapText="1"/>
      <protection locked="0"/>
    </xf>
    <xf numFmtId="0" fontId="18" fillId="0" borderId="11" xfId="3" applyFont="1" applyBorder="1" applyAlignment="1" applyProtection="1">
      <alignment horizontal="left" vertical="top" wrapText="1"/>
      <protection locked="0"/>
    </xf>
    <xf numFmtId="0" fontId="18" fillId="0" borderId="3" xfId="3" applyFont="1" applyBorder="1" applyAlignment="1" applyProtection="1">
      <alignment horizontal="left" vertical="top" wrapText="1"/>
      <protection locked="0"/>
    </xf>
    <xf numFmtId="0" fontId="18" fillId="0" borderId="7" xfId="3" applyFont="1" applyBorder="1" applyAlignment="1">
      <alignment horizontal="center" vertical="center" textRotation="255"/>
    </xf>
    <xf numFmtId="0" fontId="18" fillId="0" borderId="10" xfId="3" applyFont="1" applyBorder="1" applyAlignment="1">
      <alignment horizontal="center" vertical="center" textRotation="255"/>
    </xf>
    <xf numFmtId="0" fontId="18" fillId="0" borderId="8" xfId="3" applyFont="1" applyBorder="1" applyAlignment="1">
      <alignment horizontal="center" vertical="center" textRotation="255"/>
    </xf>
    <xf numFmtId="0" fontId="18" fillId="0" borderId="50" xfId="3" applyFont="1" applyBorder="1" applyAlignment="1">
      <alignment horizontal="center" vertical="center" textRotation="255"/>
    </xf>
    <xf numFmtId="0" fontId="18" fillId="0" borderId="9" xfId="3" applyFont="1" applyBorder="1" applyAlignment="1">
      <alignment horizontal="center" vertical="center" textRotation="255"/>
    </xf>
    <xf numFmtId="0" fontId="18" fillId="0" borderId="24" xfId="3" applyFont="1" applyBorder="1" applyAlignment="1">
      <alignment horizontal="center" vertical="center" textRotation="255"/>
    </xf>
    <xf numFmtId="0" fontId="18" fillId="0" borderId="2" xfId="3" applyFont="1" applyBorder="1" applyAlignment="1" applyProtection="1">
      <alignment horizontal="center" vertical="top" wrapText="1"/>
      <protection locked="0"/>
    </xf>
    <xf numFmtId="0" fontId="18" fillId="0" borderId="11" xfId="3" applyFont="1" applyBorder="1" applyAlignment="1" applyProtection="1">
      <alignment horizontal="center" vertical="top" wrapText="1"/>
      <protection locked="0"/>
    </xf>
    <xf numFmtId="0" fontId="18" fillId="0" borderId="3" xfId="3" applyFont="1" applyBorder="1" applyAlignment="1" applyProtection="1">
      <alignment horizontal="center" vertical="top" wrapText="1"/>
      <protection locked="0"/>
    </xf>
    <xf numFmtId="0" fontId="18" fillId="0" borderId="7" xfId="3" applyFont="1" applyBorder="1" applyAlignment="1" applyProtection="1">
      <alignment horizontal="center" vertical="top" wrapText="1"/>
      <protection locked="0"/>
    </xf>
    <xf numFmtId="0" fontId="18" fillId="0" borderId="23" xfId="3" applyFont="1" applyBorder="1" applyAlignment="1" applyProtection="1">
      <alignment horizontal="center" vertical="top" wrapText="1"/>
      <protection locked="0"/>
    </xf>
    <xf numFmtId="0" fontId="18" fillId="0" borderId="10" xfId="3" applyFont="1" applyBorder="1" applyAlignment="1" applyProtection="1">
      <alignment horizontal="center" vertical="top" wrapText="1"/>
      <protection locked="0"/>
    </xf>
    <xf numFmtId="0" fontId="18" fillId="0" borderId="8" xfId="3" applyFont="1" applyBorder="1" applyAlignment="1" applyProtection="1">
      <alignment horizontal="center" vertical="top" wrapText="1"/>
      <protection locked="0"/>
    </xf>
    <xf numFmtId="0" fontId="18" fillId="0" borderId="0" xfId="3" applyFont="1" applyAlignment="1" applyProtection="1">
      <alignment horizontal="center" vertical="top" wrapText="1"/>
      <protection locked="0"/>
    </xf>
    <xf numFmtId="0" fontId="18" fillId="0" borderId="50" xfId="3" applyFont="1" applyBorder="1" applyAlignment="1" applyProtection="1">
      <alignment horizontal="center" vertical="top" wrapText="1"/>
      <protection locked="0"/>
    </xf>
    <xf numFmtId="0" fontId="18" fillId="0" borderId="9" xfId="3" applyFont="1" applyBorder="1" applyAlignment="1" applyProtection="1">
      <alignment horizontal="center" vertical="top" wrapText="1"/>
      <protection locked="0"/>
    </xf>
    <xf numFmtId="0" fontId="18" fillId="0" borderId="19" xfId="3" applyFont="1" applyBorder="1" applyAlignment="1" applyProtection="1">
      <alignment horizontal="center" vertical="top" wrapText="1"/>
      <protection locked="0"/>
    </xf>
    <xf numFmtId="0" fontId="18" fillId="0" borderId="24" xfId="3" applyFont="1" applyBorder="1" applyAlignment="1" applyProtection="1">
      <alignment horizontal="center" vertical="top" wrapText="1"/>
      <protection locked="0"/>
    </xf>
    <xf numFmtId="0" fontId="66" fillId="0" borderId="0" xfId="3" applyFont="1" applyAlignment="1">
      <alignment horizontal="center" vertical="center" wrapText="1"/>
    </xf>
    <xf numFmtId="0" fontId="18" fillId="0" borderId="0" xfId="3" applyFont="1" applyAlignment="1">
      <alignment horizontal="center" vertical="center" wrapText="1"/>
    </xf>
    <xf numFmtId="0" fontId="9" fillId="0" borderId="0" xfId="0" applyFont="1" applyAlignment="1">
      <alignment horizontal="right" vertical="center"/>
    </xf>
    <xf numFmtId="0" fontId="11" fillId="0" borderId="0" xfId="0" applyFont="1" applyAlignment="1">
      <alignment horizontal="center" vertical="center"/>
    </xf>
    <xf numFmtId="0" fontId="10" fillId="0" borderId="0" xfId="0" quotePrefix="1" applyFont="1" applyAlignment="1">
      <alignment horizontal="center" vertical="center"/>
    </xf>
    <xf numFmtId="0" fontId="10" fillId="0" borderId="0" xfId="0" applyFont="1" applyAlignment="1">
      <alignment horizontal="center" vertical="center"/>
    </xf>
    <xf numFmtId="0" fontId="12" fillId="2" borderId="1"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3" xfId="0" applyFont="1" applyFill="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9" fillId="5" borderId="2" xfId="0" applyFont="1" applyFill="1" applyBorder="1" applyAlignment="1">
      <alignment horizontal="center" vertical="center"/>
    </xf>
    <xf numFmtId="0" fontId="9" fillId="5" borderId="11" xfId="0" applyFont="1" applyFill="1" applyBorder="1" applyAlignment="1">
      <alignment horizontal="center" vertical="center"/>
    </xf>
    <xf numFmtId="0" fontId="9" fillId="5" borderId="3"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11" xfId="0" applyFont="1" applyFill="1" applyBorder="1" applyAlignment="1">
      <alignment horizontal="center" vertical="center"/>
    </xf>
    <xf numFmtId="0" fontId="9" fillId="4" borderId="3" xfId="0" applyFont="1" applyFill="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4" xfId="0" applyFont="1" applyBorder="1" applyAlignment="1">
      <alignment horizontal="center" vertical="center" shrinkToFit="1"/>
    </xf>
    <xf numFmtId="0" fontId="9" fillId="0" borderId="6" xfId="0" applyFont="1" applyBorder="1" applyAlignment="1">
      <alignment horizontal="center" vertical="center" shrinkToFit="1"/>
    </xf>
    <xf numFmtId="0" fontId="9" fillId="4" borderId="4" xfId="0" applyFont="1" applyFill="1" applyBorder="1" applyAlignment="1">
      <alignment horizontal="center" vertical="center"/>
    </xf>
    <xf numFmtId="0" fontId="9" fillId="4" borderId="5" xfId="0" applyFont="1" applyFill="1" applyBorder="1" applyAlignment="1">
      <alignment horizontal="center" vertical="center"/>
    </xf>
    <xf numFmtId="0" fontId="9" fillId="4" borderId="6" xfId="0" applyFont="1" applyFill="1" applyBorder="1" applyAlignment="1">
      <alignment horizontal="center" vertical="center"/>
    </xf>
    <xf numFmtId="0" fontId="9" fillId="5" borderId="4" xfId="0" applyFont="1" applyFill="1" applyBorder="1" applyAlignment="1">
      <alignment horizontal="center" vertical="center"/>
    </xf>
    <xf numFmtId="0" fontId="9" fillId="5" borderId="5" xfId="0" applyFont="1" applyFill="1" applyBorder="1" applyAlignment="1">
      <alignment horizontal="center" vertical="center"/>
    </xf>
    <xf numFmtId="0" fontId="9" fillId="5" borderId="6" xfId="0" applyFont="1" applyFill="1" applyBorder="1" applyAlignment="1">
      <alignment horizontal="center" vertical="center"/>
    </xf>
    <xf numFmtId="0" fontId="9" fillId="0" borderId="6" xfId="0" applyFont="1" applyBorder="1" applyAlignment="1">
      <alignment horizontal="center" vertical="center"/>
    </xf>
    <xf numFmtId="0" fontId="12" fillId="0" borderId="4" xfId="0" applyFont="1" applyBorder="1" applyAlignment="1">
      <alignment horizontal="center" vertical="center" shrinkToFit="1"/>
    </xf>
    <xf numFmtId="0" fontId="12" fillId="0" borderId="5" xfId="0" applyFont="1" applyBorder="1" applyAlignment="1">
      <alignment horizontal="center" vertical="center" shrinkToFit="1"/>
    </xf>
    <xf numFmtId="0" fontId="12" fillId="0" borderId="6" xfId="0" applyFont="1" applyBorder="1" applyAlignment="1">
      <alignment horizontal="center" vertical="center" shrinkToFi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23"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0" xfId="0" applyFont="1" applyFill="1" applyAlignment="1">
      <alignment horizontal="center" vertical="center"/>
    </xf>
    <xf numFmtId="0" fontId="9" fillId="3" borderId="50" xfId="0" applyFont="1" applyFill="1" applyBorder="1" applyAlignment="1">
      <alignment horizontal="center" vertical="center"/>
    </xf>
    <xf numFmtId="0" fontId="9" fillId="3" borderId="9"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4" xfId="0" applyFont="1" applyFill="1" applyBorder="1" applyAlignment="1">
      <alignment horizontal="center" vertical="center"/>
    </xf>
    <xf numFmtId="0" fontId="9" fillId="3" borderId="38" xfId="0" applyFont="1" applyFill="1" applyBorder="1" applyAlignment="1">
      <alignment horizontal="center" vertical="center" shrinkToFit="1"/>
    </xf>
    <xf numFmtId="0" fontId="9" fillId="3" borderId="54" xfId="0" applyFont="1" applyFill="1" applyBorder="1" applyAlignment="1">
      <alignment horizontal="center" vertical="center" shrinkToFit="1"/>
    </xf>
    <xf numFmtId="0" fontId="12" fillId="0" borderId="1" xfId="0" applyFont="1" applyBorder="1" applyAlignment="1">
      <alignment horizontal="center" vertical="center"/>
    </xf>
    <xf numFmtId="0" fontId="9" fillId="3" borderId="2" xfId="0" applyFont="1" applyFill="1" applyBorder="1" applyAlignment="1">
      <alignment horizontal="center" vertical="center"/>
    </xf>
    <xf numFmtId="0" fontId="9" fillId="3" borderId="11" xfId="0" applyFont="1" applyFill="1" applyBorder="1" applyAlignment="1">
      <alignment horizontal="center" vertical="center"/>
    </xf>
    <xf numFmtId="0" fontId="12" fillId="3" borderId="4"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29" fillId="3" borderId="4"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27" fillId="0" borderId="0" xfId="0" applyFont="1" applyAlignment="1">
      <alignment horizontal="center" vertical="center"/>
    </xf>
    <xf numFmtId="0" fontId="9" fillId="0" borderId="1" xfId="0" applyFont="1" applyBorder="1" applyAlignment="1">
      <alignment horizontal="center" vertical="center"/>
    </xf>
    <xf numFmtId="0" fontId="12" fillId="3" borderId="7" xfId="0" applyFont="1" applyFill="1" applyBorder="1" applyAlignment="1">
      <alignment horizontal="center" vertical="center"/>
    </xf>
    <xf numFmtId="0" fontId="12" fillId="3" borderId="23" xfId="0" applyFont="1" applyFill="1" applyBorder="1" applyAlignment="1">
      <alignment horizontal="center" vertical="center"/>
    </xf>
    <xf numFmtId="0" fontId="12" fillId="3" borderId="10"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0" xfId="0" applyFont="1" applyFill="1" applyAlignment="1">
      <alignment horizontal="center" vertical="center"/>
    </xf>
    <xf numFmtId="0" fontId="12" fillId="3" borderId="50" xfId="0" applyFont="1" applyFill="1" applyBorder="1" applyAlignment="1">
      <alignment horizontal="center" vertical="center"/>
    </xf>
    <xf numFmtId="0" fontId="12" fillId="3" borderId="9" xfId="0" applyFont="1" applyFill="1" applyBorder="1" applyAlignment="1">
      <alignment horizontal="center" vertical="center"/>
    </xf>
    <xf numFmtId="0" fontId="12" fillId="3" borderId="19" xfId="0" applyFont="1" applyFill="1" applyBorder="1" applyAlignment="1">
      <alignment horizontal="center" vertical="center"/>
    </xf>
    <xf numFmtId="0" fontId="12" fillId="3" borderId="24" xfId="0" applyFont="1" applyFill="1" applyBorder="1" applyAlignment="1">
      <alignment horizontal="center" vertical="center"/>
    </xf>
    <xf numFmtId="0" fontId="12" fillId="3" borderId="1" xfId="0" applyFont="1" applyFill="1" applyBorder="1" applyAlignment="1">
      <alignment horizontal="center" vertical="center"/>
    </xf>
    <xf numFmtId="0" fontId="23" fillId="0" borderId="76" xfId="6" applyFont="1" applyBorder="1" applyAlignment="1">
      <alignment horizontal="left"/>
    </xf>
    <xf numFmtId="0" fontId="23" fillId="0" borderId="64" xfId="6" applyFont="1" applyBorder="1" applyAlignment="1">
      <alignment horizontal="left"/>
    </xf>
    <xf numFmtId="0" fontId="9" fillId="3" borderId="1" xfId="0" applyFont="1" applyFill="1" applyBorder="1" applyAlignment="1">
      <alignment horizontal="center" vertical="center" wrapText="1"/>
    </xf>
    <xf numFmtId="38" fontId="12" fillId="0" borderId="0" xfId="1" applyFont="1" applyFill="1" applyBorder="1" applyAlignment="1">
      <alignment horizontal="right" vertical="center"/>
    </xf>
    <xf numFmtId="0" fontId="34" fillId="0" borderId="0" xfId="0" applyFont="1">
      <alignment vertical="center"/>
    </xf>
    <xf numFmtId="0" fontId="35" fillId="0" borderId="0" xfId="0" applyFont="1" applyAlignment="1">
      <alignment horizontal="center" vertical="center"/>
    </xf>
    <xf numFmtId="0" fontId="12" fillId="3" borderId="4" xfId="0" applyFont="1" applyFill="1" applyBorder="1" applyAlignment="1">
      <alignment horizontal="center" vertical="center"/>
    </xf>
    <xf numFmtId="0" fontId="12" fillId="3" borderId="6" xfId="0" applyFont="1" applyFill="1" applyBorder="1" applyAlignment="1">
      <alignment horizontal="center" vertical="center"/>
    </xf>
    <xf numFmtId="38" fontId="12" fillId="3" borderId="4" xfId="1" applyFont="1" applyFill="1" applyBorder="1" applyAlignment="1">
      <alignment horizontal="center" vertical="center"/>
    </xf>
    <xf numFmtId="38" fontId="12" fillId="3" borderId="6" xfId="1" applyFont="1" applyFill="1" applyBorder="1" applyAlignment="1">
      <alignment horizontal="center" vertical="center"/>
    </xf>
    <xf numFmtId="0" fontId="12" fillId="3" borderId="2" xfId="0" applyFont="1" applyFill="1" applyBorder="1" applyAlignment="1">
      <alignment horizontal="center" vertical="center" shrinkToFit="1"/>
    </xf>
    <xf numFmtId="0" fontId="12" fillId="3" borderId="124" xfId="0" applyFont="1" applyFill="1" applyBorder="1" applyAlignment="1">
      <alignment horizontal="center" vertical="center" shrinkToFit="1"/>
    </xf>
    <xf numFmtId="0" fontId="12" fillId="3" borderId="11" xfId="0" applyFont="1" applyFill="1" applyBorder="1" applyAlignment="1">
      <alignment horizontal="center" vertical="center" shrinkToFit="1"/>
    </xf>
    <xf numFmtId="0" fontId="9" fillId="0" borderId="11" xfId="0" applyFont="1" applyBorder="1" applyAlignment="1">
      <alignment horizontal="center" vertical="center"/>
    </xf>
    <xf numFmtId="0" fontId="39" fillId="0" borderId="0" xfId="0" applyFont="1" applyAlignment="1">
      <alignment horizontal="center" vertical="center"/>
    </xf>
    <xf numFmtId="38" fontId="42" fillId="0" borderId="4" xfId="7" applyFont="1" applyBorder="1" applyAlignment="1">
      <alignment horizontal="center" vertical="center"/>
    </xf>
    <xf numFmtId="38" fontId="42" fillId="0" borderId="61" xfId="7" applyFont="1" applyBorder="1" applyAlignment="1">
      <alignment horizontal="center" vertical="center"/>
    </xf>
    <xf numFmtId="179" fontId="18" fillId="0" borderId="128" xfId="6" applyNumberFormat="1" applyFont="1" applyBorder="1" applyAlignment="1">
      <alignment vertical="center" shrinkToFit="1"/>
    </xf>
    <xf numFmtId="179" fontId="18" fillId="0" borderId="136" xfId="6" applyNumberFormat="1" applyFont="1" applyBorder="1" applyAlignment="1">
      <alignment vertical="center" shrinkToFit="1"/>
    </xf>
    <xf numFmtId="38" fontId="18" fillId="0" borderId="132" xfId="7" applyFont="1" applyFill="1" applyBorder="1" applyAlignment="1">
      <alignment horizontal="center" vertical="center"/>
    </xf>
    <xf numFmtId="38" fontId="18" fillId="0" borderId="137" xfId="7" applyFont="1" applyFill="1" applyBorder="1" applyAlignment="1">
      <alignment horizontal="center" vertical="center"/>
    </xf>
    <xf numFmtId="38" fontId="18" fillId="0" borderId="4" xfId="7" applyFont="1" applyFill="1" applyBorder="1" applyAlignment="1">
      <alignment horizontal="center" vertical="center"/>
    </xf>
    <xf numFmtId="38" fontId="18" fillId="0" borderId="61" xfId="7" applyFont="1" applyFill="1" applyBorder="1" applyAlignment="1">
      <alignment horizontal="center" vertical="center"/>
    </xf>
    <xf numFmtId="38" fontId="42" fillId="8" borderId="132" xfId="7" applyFont="1" applyFill="1" applyBorder="1" applyAlignment="1">
      <alignment horizontal="center" vertical="center"/>
    </xf>
    <xf numFmtId="38" fontId="42" fillId="8" borderId="137" xfId="7" applyFont="1" applyFill="1" applyBorder="1" applyAlignment="1">
      <alignment horizontal="center" vertical="center"/>
    </xf>
    <xf numFmtId="38" fontId="42" fillId="0" borderId="6" xfId="7" applyFont="1" applyBorder="1" applyAlignment="1">
      <alignment horizontal="center" vertical="center"/>
    </xf>
    <xf numFmtId="179" fontId="18" fillId="0" borderId="144" xfId="6" applyNumberFormat="1" applyFont="1" applyBorder="1" applyAlignment="1">
      <alignment vertical="center" shrinkToFit="1"/>
    </xf>
    <xf numFmtId="38" fontId="18" fillId="0" borderId="145" xfId="7" applyFont="1" applyFill="1" applyBorder="1" applyAlignment="1">
      <alignment horizontal="center" vertical="center"/>
    </xf>
    <xf numFmtId="38" fontId="18" fillId="0" borderId="6" xfId="7" applyFont="1" applyFill="1" applyBorder="1" applyAlignment="1">
      <alignment horizontal="center" vertical="center"/>
    </xf>
    <xf numFmtId="38" fontId="42" fillId="8" borderId="145" xfId="7" applyFont="1" applyFill="1" applyBorder="1" applyAlignment="1">
      <alignment horizontal="center" vertical="center"/>
    </xf>
    <xf numFmtId="38" fontId="18" fillId="0" borderId="130" xfId="7" applyFont="1" applyFill="1" applyBorder="1" applyAlignment="1">
      <alignment horizontal="center" vertical="center"/>
    </xf>
    <xf numFmtId="38" fontId="18" fillId="0" borderId="23" xfId="7" applyFont="1" applyFill="1" applyBorder="1" applyAlignment="1">
      <alignment horizontal="center" vertical="center"/>
    </xf>
    <xf numFmtId="38" fontId="18" fillId="0" borderId="146" xfId="7" applyFont="1" applyFill="1" applyBorder="1" applyAlignment="1">
      <alignment horizontal="center" vertical="center"/>
    </xf>
    <xf numFmtId="38" fontId="18" fillId="0" borderId="147" xfId="7" applyFont="1" applyFill="1" applyBorder="1" applyAlignment="1">
      <alignment horizontal="center" vertical="center"/>
    </xf>
    <xf numFmtId="38" fontId="18" fillId="0" borderId="19" xfId="7" applyFont="1" applyFill="1" applyBorder="1" applyAlignment="1">
      <alignment horizontal="center" vertical="center"/>
    </xf>
    <xf numFmtId="38" fontId="18" fillId="0" borderId="148" xfId="7" applyFont="1" applyFill="1" applyBorder="1" applyAlignment="1">
      <alignment horizontal="center" vertical="center"/>
    </xf>
    <xf numFmtId="0" fontId="18" fillId="0" borderId="4" xfId="7" applyNumberFormat="1" applyFont="1" applyFill="1" applyBorder="1" applyAlignment="1">
      <alignment horizontal="center" vertical="center" wrapText="1" shrinkToFit="1"/>
    </xf>
    <xf numFmtId="0" fontId="18" fillId="0" borderId="6" xfId="7" applyNumberFormat="1" applyFont="1" applyFill="1" applyBorder="1" applyAlignment="1">
      <alignment horizontal="center" vertical="center" wrapText="1" shrinkToFit="1"/>
    </xf>
    <xf numFmtId="38" fontId="42" fillId="0" borderId="140" xfId="7" applyFont="1" applyBorder="1" applyAlignment="1">
      <alignment horizontal="center" vertical="center"/>
    </xf>
    <xf numFmtId="179" fontId="18" fillId="0" borderId="141" xfId="6" applyNumberFormat="1" applyFont="1" applyBorder="1" applyAlignment="1">
      <alignment vertical="center" shrinkToFit="1"/>
    </xf>
    <xf numFmtId="38" fontId="18" fillId="0" borderId="142" xfId="7" applyFont="1" applyFill="1" applyBorder="1" applyAlignment="1">
      <alignment horizontal="center" vertical="center"/>
    </xf>
    <xf numFmtId="38" fontId="18" fillId="0" borderId="140" xfId="7" applyFont="1" applyFill="1" applyBorder="1" applyAlignment="1">
      <alignment horizontal="center" vertical="center"/>
    </xf>
    <xf numFmtId="38" fontId="42" fillId="8" borderId="142" xfId="7" applyFont="1" applyFill="1" applyBorder="1" applyAlignment="1">
      <alignment horizontal="center" vertical="center"/>
    </xf>
    <xf numFmtId="0" fontId="18" fillId="0" borderId="133" xfId="6" applyFont="1" applyBorder="1" applyAlignment="1">
      <alignment horizontal="center" vertical="center" wrapText="1"/>
    </xf>
    <xf numFmtId="0" fontId="18" fillId="0" borderId="132" xfId="6" applyFont="1" applyBorder="1" applyAlignment="1">
      <alignment horizontal="center" vertical="center" wrapText="1"/>
    </xf>
    <xf numFmtId="0" fontId="18" fillId="0" borderId="139" xfId="6" applyFont="1" applyBorder="1" applyAlignment="1">
      <alignment horizontal="center" vertical="center" wrapText="1"/>
    </xf>
    <xf numFmtId="0" fontId="18" fillId="0" borderId="10" xfId="6" applyFont="1" applyBorder="1" applyAlignment="1">
      <alignment horizontal="center" vertical="center" wrapText="1"/>
    </xf>
    <xf numFmtId="0" fontId="18" fillId="0" borderId="50" xfId="6" applyFont="1" applyBorder="1" applyAlignment="1">
      <alignment horizontal="center" vertical="center" wrapText="1"/>
    </xf>
    <xf numFmtId="0" fontId="18" fillId="0" borderId="2" xfId="6" applyFont="1" applyBorder="1" applyAlignment="1">
      <alignment horizontal="center" vertical="center" wrapText="1"/>
    </xf>
    <xf numFmtId="0" fontId="18" fillId="0" borderId="11" xfId="6" applyFont="1" applyBorder="1" applyAlignment="1">
      <alignment horizontal="center" vertical="center" wrapText="1"/>
    </xf>
    <xf numFmtId="0" fontId="18" fillId="0" borderId="3" xfId="6" applyFont="1" applyBorder="1" applyAlignment="1">
      <alignment horizontal="center" vertical="center" wrapText="1"/>
    </xf>
    <xf numFmtId="0" fontId="17" fillId="0" borderId="1" xfId="6" applyBorder="1" applyAlignment="1">
      <alignment horizontal="center" vertical="center"/>
    </xf>
    <xf numFmtId="0" fontId="17" fillId="8" borderId="1" xfId="6" applyFill="1" applyBorder="1" applyAlignment="1">
      <alignment horizontal="center" vertical="center"/>
    </xf>
    <xf numFmtId="0" fontId="41" fillId="0" borderId="0" xfId="6" applyFont="1" applyAlignment="1">
      <alignment vertical="center" shrinkToFit="1"/>
    </xf>
    <xf numFmtId="0" fontId="18" fillId="0" borderId="1" xfId="6" applyFont="1" applyBorder="1" applyAlignment="1">
      <alignment horizontal="center" vertical="center" wrapText="1"/>
    </xf>
    <xf numFmtId="0" fontId="18" fillId="0" borderId="1" xfId="6" applyFont="1" applyBorder="1" applyAlignment="1">
      <alignment horizontal="center" vertical="center"/>
    </xf>
    <xf numFmtId="0" fontId="18" fillId="0" borderId="4" xfId="6" applyFont="1" applyBorder="1" applyAlignment="1">
      <alignment horizontal="center" vertical="center"/>
    </xf>
    <xf numFmtId="0" fontId="18" fillId="0" borderId="135" xfId="6" applyFont="1" applyBorder="1" applyAlignment="1">
      <alignment horizontal="center" vertical="center"/>
    </xf>
    <xf numFmtId="0" fontId="18" fillId="0" borderId="128" xfId="6" applyFont="1" applyBorder="1" applyAlignment="1">
      <alignment horizontal="center" vertical="center"/>
    </xf>
    <xf numFmtId="0" fontId="18" fillId="0" borderId="131" xfId="6" applyFont="1" applyBorder="1" applyAlignment="1">
      <alignment horizontal="center" vertical="center"/>
    </xf>
    <xf numFmtId="0" fontId="18" fillId="0" borderId="136" xfId="6" applyFont="1" applyBorder="1" applyAlignment="1">
      <alignment horizontal="center" vertical="center"/>
    </xf>
    <xf numFmtId="0" fontId="18" fillId="0" borderId="129" xfId="6" applyFont="1" applyBorder="1" applyAlignment="1">
      <alignment horizontal="center" vertical="center"/>
    </xf>
    <xf numFmtId="0" fontId="18" fillId="0" borderId="11" xfId="6" applyFont="1" applyBorder="1" applyAlignment="1">
      <alignment horizontal="center" vertical="center"/>
    </xf>
    <xf numFmtId="0" fontId="18" fillId="0" borderId="130" xfId="6" applyFont="1" applyBorder="1" applyAlignment="1">
      <alignment horizontal="center" vertical="center"/>
    </xf>
    <xf numFmtId="0" fontId="18" fillId="0" borderId="23" xfId="6" applyFont="1" applyBorder="1" applyAlignment="1">
      <alignment horizontal="center" vertical="center"/>
    </xf>
    <xf numFmtId="0" fontId="18" fillId="0" borderId="10" xfId="6" applyFont="1" applyBorder="1" applyAlignment="1">
      <alignment horizontal="center" vertical="center"/>
    </xf>
    <xf numFmtId="0" fontId="18" fillId="0" borderId="134" xfId="6" applyFont="1" applyBorder="1" applyAlignment="1">
      <alignment horizontal="center" vertical="center" wrapText="1"/>
    </xf>
    <xf numFmtId="0" fontId="18" fillId="0" borderId="4" xfId="6" applyFont="1" applyBorder="1" applyAlignment="1">
      <alignment horizontal="center" vertical="center" wrapText="1"/>
    </xf>
    <xf numFmtId="0" fontId="18" fillId="0" borderId="5" xfId="6" applyFont="1" applyBorder="1" applyAlignment="1">
      <alignment horizontal="center" vertical="center" wrapText="1"/>
    </xf>
    <xf numFmtId="179" fontId="17" fillId="0" borderId="166" xfId="6" applyNumberFormat="1" applyBorder="1" applyAlignment="1">
      <alignment horizontal="center" vertical="center"/>
    </xf>
    <xf numFmtId="179" fontId="17" fillId="0" borderId="167" xfId="6" applyNumberFormat="1" applyBorder="1" applyAlignment="1">
      <alignment horizontal="center" vertical="center"/>
    </xf>
    <xf numFmtId="179" fontId="17" fillId="0" borderId="168" xfId="6" applyNumberFormat="1" applyBorder="1" applyAlignment="1">
      <alignment horizontal="center" vertical="center"/>
    </xf>
    <xf numFmtId="179" fontId="17" fillId="0" borderId="171" xfId="6" applyNumberFormat="1" applyBorder="1" applyAlignment="1">
      <alignment horizontal="center" vertical="center"/>
    </xf>
    <xf numFmtId="179" fontId="17" fillId="0" borderId="172" xfId="6" applyNumberFormat="1" applyBorder="1" applyAlignment="1">
      <alignment horizontal="center" vertical="center"/>
    </xf>
    <xf numFmtId="0" fontId="17" fillId="0" borderId="142" xfId="6" applyBorder="1" applyAlignment="1">
      <alignment horizontal="center" vertical="center"/>
    </xf>
    <xf numFmtId="0" fontId="17" fillId="0" borderId="134" xfId="6" applyBorder="1" applyAlignment="1">
      <alignment horizontal="center" vertical="center"/>
    </xf>
    <xf numFmtId="0" fontId="17" fillId="0" borderId="137" xfId="6" applyBorder="1" applyAlignment="1">
      <alignment horizontal="center" vertical="center"/>
    </xf>
    <xf numFmtId="38" fontId="17" fillId="0" borderId="142" xfId="24" applyFont="1" applyFill="1" applyBorder="1" applyAlignment="1">
      <alignment vertical="center"/>
    </xf>
    <xf numFmtId="38" fontId="17" fillId="0" borderId="134" xfId="24" applyFont="1" applyFill="1" applyBorder="1" applyAlignment="1">
      <alignment vertical="center"/>
    </xf>
    <xf numFmtId="38" fontId="17" fillId="0" borderId="137" xfId="24" applyFont="1" applyFill="1" applyBorder="1" applyAlignment="1">
      <alignment vertical="center"/>
    </xf>
    <xf numFmtId="38" fontId="17" fillId="0" borderId="140" xfId="7" applyFont="1" applyBorder="1" applyAlignment="1">
      <alignment horizontal="center" vertical="center"/>
    </xf>
    <xf numFmtId="38" fontId="17" fillId="0" borderId="5" xfId="7" applyFont="1" applyBorder="1" applyAlignment="1">
      <alignment horizontal="center" vertical="center"/>
    </xf>
    <xf numFmtId="179" fontId="19" fillId="0" borderId="141" xfId="6" applyNumberFormat="1" applyFont="1" applyBorder="1" applyAlignment="1">
      <alignment horizontal="center" vertical="center" wrapText="1" shrinkToFit="1"/>
    </xf>
    <xf numFmtId="179" fontId="19" fillId="0" borderId="131" xfId="6" applyNumberFormat="1" applyFont="1" applyBorder="1" applyAlignment="1">
      <alignment horizontal="center" vertical="center" shrinkToFit="1"/>
    </xf>
    <xf numFmtId="179" fontId="19" fillId="0" borderId="136" xfId="6" applyNumberFormat="1" applyFont="1" applyBorder="1" applyAlignment="1">
      <alignment horizontal="center" vertical="center" shrinkToFit="1"/>
    </xf>
    <xf numFmtId="179" fontId="17" fillId="0" borderId="152" xfId="6" applyNumberFormat="1" applyBorder="1" applyAlignment="1">
      <alignment horizontal="center" vertical="center" wrapText="1"/>
    </xf>
    <xf numFmtId="179" fontId="17" fillId="0" borderId="152" xfId="6" applyNumberFormat="1" applyBorder="1" applyAlignment="1">
      <alignment horizontal="center" vertical="center"/>
    </xf>
    <xf numFmtId="38" fontId="17" fillId="0" borderId="140" xfId="24" applyFont="1" applyBorder="1" applyAlignment="1">
      <alignment vertical="center"/>
    </xf>
    <xf numFmtId="38" fontId="17" fillId="0" borderId="5" xfId="24" applyFont="1" applyBorder="1" applyAlignment="1">
      <alignment vertical="center"/>
    </xf>
    <xf numFmtId="38" fontId="17" fillId="0" borderId="61" xfId="24" applyFont="1" applyBorder="1" applyAlignment="1">
      <alignment vertical="center"/>
    </xf>
    <xf numFmtId="38" fontId="17" fillId="0" borderId="61" xfId="7" applyFont="1" applyBorder="1" applyAlignment="1">
      <alignment horizontal="center" vertical="center"/>
    </xf>
    <xf numFmtId="179" fontId="17" fillId="0" borderId="141" xfId="6" applyNumberFormat="1" applyBorder="1" applyAlignment="1">
      <alignment horizontal="center" vertical="center" shrinkToFit="1"/>
    </xf>
    <xf numFmtId="179" fontId="17" fillId="0" borderId="131" xfId="6" applyNumberFormat="1" applyBorder="1" applyAlignment="1">
      <alignment horizontal="center" vertical="center" shrinkToFit="1"/>
    </xf>
    <xf numFmtId="179" fontId="17" fillId="0" borderId="136" xfId="6" applyNumberFormat="1" applyBorder="1" applyAlignment="1">
      <alignment horizontal="center" vertical="center" shrinkToFit="1"/>
    </xf>
    <xf numFmtId="0" fontId="17" fillId="0" borderId="132" xfId="6" applyBorder="1" applyAlignment="1">
      <alignment horizontal="center" vertical="center"/>
    </xf>
    <xf numFmtId="0" fontId="17" fillId="0" borderId="4" xfId="6" applyBorder="1" applyAlignment="1">
      <alignment horizontal="center" vertical="center" wrapText="1"/>
    </xf>
    <xf numFmtId="0" fontId="17" fillId="0" borderId="61" xfId="6" applyBorder="1" applyAlignment="1">
      <alignment horizontal="center" vertical="center" wrapText="1"/>
    </xf>
    <xf numFmtId="0" fontId="45" fillId="0" borderId="4" xfId="6" applyFont="1" applyBorder="1" applyAlignment="1">
      <alignment horizontal="center" vertical="center" wrapText="1" shrinkToFit="1"/>
    </xf>
    <xf numFmtId="0" fontId="45" fillId="0" borderId="61" xfId="6" applyFont="1" applyBorder="1" applyAlignment="1">
      <alignment horizontal="center" vertical="center" shrinkToFit="1"/>
    </xf>
    <xf numFmtId="38" fontId="17" fillId="0" borderId="151" xfId="7" applyFont="1" applyBorder="1" applyAlignment="1">
      <alignment horizontal="center" vertical="center"/>
    </xf>
    <xf numFmtId="0" fontId="17" fillId="0" borderId="1" xfId="6" applyBorder="1" applyAlignment="1">
      <alignment horizontal="center" vertical="center" wrapText="1"/>
    </xf>
    <xf numFmtId="0" fontId="17" fillId="0" borderId="135" xfId="6" applyBorder="1" applyAlignment="1">
      <alignment horizontal="center" vertical="center"/>
    </xf>
    <xf numFmtId="0" fontId="17" fillId="0" borderId="7" xfId="6" applyBorder="1" applyAlignment="1">
      <alignment horizontal="center" vertical="center" wrapText="1"/>
    </xf>
    <xf numFmtId="0" fontId="17" fillId="0" borderId="8" xfId="6" applyBorder="1" applyAlignment="1">
      <alignment horizontal="center" vertical="center" wrapText="1"/>
    </xf>
    <xf numFmtId="0" fontId="17" fillId="0" borderId="150" xfId="6" applyBorder="1" applyAlignment="1">
      <alignment horizontal="center" vertical="center" wrapText="1"/>
    </xf>
    <xf numFmtId="0" fontId="17" fillId="0" borderId="5" xfId="6" applyBorder="1" applyAlignment="1">
      <alignment horizontal="center" vertical="center"/>
    </xf>
    <xf numFmtId="0" fontId="17" fillId="0" borderId="61" xfId="6" applyBorder="1" applyAlignment="1">
      <alignment horizontal="center" vertical="center"/>
    </xf>
    <xf numFmtId="0" fontId="17" fillId="0" borderId="128" xfId="6" applyBorder="1" applyAlignment="1">
      <alignment horizontal="center" vertical="center"/>
    </xf>
    <xf numFmtId="0" fontId="17" fillId="0" borderId="131" xfId="6" applyBorder="1" applyAlignment="1">
      <alignment horizontal="center" vertical="center"/>
    </xf>
    <xf numFmtId="0" fontId="17" fillId="0" borderId="136" xfId="6" applyBorder="1" applyAlignment="1">
      <alignment horizontal="center" vertical="center"/>
    </xf>
    <xf numFmtId="0" fontId="17" fillId="0" borderId="149" xfId="6" applyBorder="1" applyAlignment="1">
      <alignment horizontal="center" vertical="center"/>
    </xf>
    <xf numFmtId="0" fontId="17" fillId="0" borderId="133" xfId="6" applyBorder="1" applyAlignment="1">
      <alignment horizontal="center" vertical="center"/>
    </xf>
    <xf numFmtId="0" fontId="17" fillId="0" borderId="128" xfId="6" applyBorder="1" applyAlignment="1">
      <alignment horizontal="center" vertical="center" wrapText="1"/>
    </xf>
    <xf numFmtId="0" fontId="17" fillId="0" borderId="136" xfId="6" applyBorder="1" applyAlignment="1">
      <alignment horizontal="center" vertical="center" wrapText="1"/>
    </xf>
    <xf numFmtId="38" fontId="17" fillId="0" borderId="140" xfId="7" applyFont="1" applyBorder="1" applyAlignment="1">
      <alignment horizontal="center" vertical="center" shrinkToFit="1"/>
    </xf>
    <xf numFmtId="38" fontId="17" fillId="0" borderId="5" xfId="7" applyFont="1" applyBorder="1" applyAlignment="1">
      <alignment horizontal="center" vertical="center" shrinkToFit="1"/>
    </xf>
    <xf numFmtId="179" fontId="17" fillId="0" borderId="174" xfId="6" applyNumberFormat="1" applyBorder="1" applyAlignment="1">
      <alignment horizontal="center" vertical="center" wrapText="1"/>
    </xf>
    <xf numFmtId="179" fontId="17" fillId="0" borderId="175" xfId="6" applyNumberFormat="1" applyBorder="1" applyAlignment="1">
      <alignment horizontal="center" vertical="center"/>
    </xf>
    <xf numFmtId="179" fontId="17" fillId="0" borderId="176" xfId="6" applyNumberFormat="1" applyBorder="1" applyAlignment="1">
      <alignment horizontal="center" vertical="center"/>
    </xf>
    <xf numFmtId="179" fontId="17" fillId="0" borderId="166" xfId="6" applyNumberFormat="1" applyBorder="1" applyAlignment="1">
      <alignment horizontal="center" vertical="center" wrapText="1"/>
    </xf>
    <xf numFmtId="179" fontId="47" fillId="0" borderId="141" xfId="6" applyNumberFormat="1" applyFont="1" applyBorder="1" applyAlignment="1">
      <alignment horizontal="center" vertical="center" wrapText="1" shrinkToFit="1"/>
    </xf>
    <xf numFmtId="179" fontId="47" fillId="0" borderId="131" xfId="6" applyNumberFormat="1" applyFont="1" applyBorder="1" applyAlignment="1">
      <alignment horizontal="center" vertical="center" shrinkToFit="1"/>
    </xf>
    <xf numFmtId="179" fontId="47" fillId="0" borderId="136" xfId="6" applyNumberFormat="1" applyFont="1" applyBorder="1" applyAlignment="1">
      <alignment horizontal="center" vertical="center" shrinkToFit="1"/>
    </xf>
    <xf numFmtId="38" fontId="17" fillId="0" borderId="142" xfId="24" applyFont="1" applyBorder="1" applyAlignment="1">
      <alignment vertical="center"/>
    </xf>
    <xf numFmtId="38" fontId="17" fillId="0" borderId="134" xfId="24" applyFont="1" applyBorder="1" applyAlignment="1">
      <alignment vertical="center"/>
    </xf>
    <xf numFmtId="38" fontId="17" fillId="0" borderId="137" xfId="24" applyFont="1" applyBorder="1" applyAlignment="1">
      <alignment vertical="center"/>
    </xf>
    <xf numFmtId="179" fontId="45" fillId="0" borderId="141" xfId="6" applyNumberFormat="1" applyFont="1" applyBorder="1" applyAlignment="1">
      <alignment horizontal="center" vertical="center" wrapText="1" shrinkToFit="1"/>
    </xf>
    <xf numFmtId="179" fontId="45" fillId="0" borderId="131" xfId="6" applyNumberFormat="1" applyFont="1" applyBorder="1" applyAlignment="1">
      <alignment horizontal="center" vertical="center" shrinkToFit="1"/>
    </xf>
    <xf numFmtId="179" fontId="45" fillId="0" borderId="136" xfId="6" applyNumberFormat="1" applyFont="1" applyBorder="1" applyAlignment="1">
      <alignment horizontal="center" vertical="center" shrinkToFit="1"/>
    </xf>
    <xf numFmtId="38" fontId="17" fillId="0" borderId="151" xfId="7" applyFont="1" applyBorder="1" applyAlignment="1">
      <alignment horizontal="center" vertical="center" shrinkToFit="1"/>
    </xf>
    <xf numFmtId="0" fontId="19" fillId="0" borderId="199" xfId="6" applyFont="1" applyBorder="1" applyAlignment="1">
      <alignment horizontal="center" vertical="center"/>
    </xf>
    <xf numFmtId="38" fontId="19" fillId="0" borderId="177" xfId="6" applyNumberFormat="1" applyFont="1" applyBorder="1" applyAlignment="1">
      <alignment vertical="center"/>
    </xf>
    <xf numFmtId="38" fontId="19" fillId="0" borderId="179" xfId="6" applyNumberFormat="1" applyFont="1" applyBorder="1" applyAlignment="1">
      <alignment vertical="center"/>
    </xf>
    <xf numFmtId="0" fontId="19" fillId="0" borderId="134" xfId="6" applyFont="1" applyBorder="1" applyAlignment="1">
      <alignment vertical="center"/>
    </xf>
    <xf numFmtId="0" fontId="19" fillId="0" borderId="137" xfId="6" applyFont="1" applyBorder="1" applyAlignment="1">
      <alignment vertical="center"/>
    </xf>
    <xf numFmtId="38" fontId="19" fillId="0" borderId="206" xfId="7" applyFont="1" applyFill="1" applyBorder="1" applyAlignment="1">
      <alignment horizontal="right" vertical="center"/>
    </xf>
    <xf numFmtId="38" fontId="19" fillId="0" borderId="205" xfId="7" applyFont="1" applyFill="1" applyBorder="1" applyAlignment="1">
      <alignment horizontal="right" vertical="center"/>
    </xf>
    <xf numFmtId="0" fontId="40" fillId="0" borderId="182" xfId="6" applyFont="1" applyBorder="1" applyAlignment="1">
      <alignment vertical="center" wrapText="1"/>
    </xf>
    <xf numFmtId="0" fontId="40" fillId="0" borderId="0" xfId="6" applyFont="1" applyAlignment="1">
      <alignment vertical="center" wrapText="1"/>
    </xf>
    <xf numFmtId="0" fontId="40" fillId="0" borderId="183" xfId="6" applyFont="1" applyBorder="1" applyAlignment="1">
      <alignment vertical="center" wrapText="1"/>
    </xf>
    <xf numFmtId="0" fontId="40" fillId="0" borderId="185" xfId="6" applyFont="1" applyBorder="1" applyAlignment="1">
      <alignment vertical="center" wrapText="1"/>
    </xf>
    <xf numFmtId="0" fontId="40" fillId="0" borderId="64" xfId="6" applyFont="1" applyBorder="1" applyAlignment="1">
      <alignment vertical="center" wrapText="1"/>
    </xf>
    <xf numFmtId="0" fontId="40" fillId="0" borderId="186" xfId="6" applyFont="1" applyBorder="1" applyAlignment="1">
      <alignment vertical="center" wrapText="1"/>
    </xf>
    <xf numFmtId="0" fontId="19" fillId="0" borderId="109" xfId="6" applyFont="1" applyBorder="1" applyAlignment="1">
      <alignment horizontal="left" vertical="center"/>
    </xf>
    <xf numFmtId="0" fontId="19" fillId="0" borderId="121" xfId="6" applyFont="1" applyBorder="1" applyAlignment="1">
      <alignment horizontal="left" vertical="center"/>
    </xf>
    <xf numFmtId="38" fontId="19" fillId="0" borderId="223" xfId="7" applyFont="1" applyFill="1" applyBorder="1" applyAlignment="1">
      <alignment horizontal="right" vertical="center"/>
    </xf>
    <xf numFmtId="38" fontId="19" fillId="0" borderId="224" xfId="7" applyFont="1" applyFill="1" applyBorder="1" applyAlignment="1">
      <alignment horizontal="right" vertical="center"/>
    </xf>
    <xf numFmtId="38" fontId="19" fillId="0" borderId="195" xfId="6" applyNumberFormat="1" applyFont="1" applyBorder="1" applyAlignment="1">
      <alignment vertical="center"/>
    </xf>
    <xf numFmtId="38" fontId="19" fillId="0" borderId="197" xfId="6" applyNumberFormat="1" applyFont="1" applyBorder="1" applyAlignment="1">
      <alignment vertical="center"/>
    </xf>
    <xf numFmtId="0" fontId="19" fillId="0" borderId="177" xfId="6" applyFont="1" applyBorder="1" applyAlignment="1">
      <alignment horizontal="center" vertical="center"/>
    </xf>
    <xf numFmtId="0" fontId="19" fillId="0" borderId="178" xfId="6" applyFont="1" applyBorder="1" applyAlignment="1">
      <alignment horizontal="center" vertical="center"/>
    </xf>
    <xf numFmtId="0" fontId="19" fillId="0" borderId="179" xfId="6" applyFont="1" applyBorder="1" applyAlignment="1">
      <alignment horizontal="center" vertical="center"/>
    </xf>
    <xf numFmtId="0" fontId="19" fillId="0" borderId="142" xfId="6" applyFont="1" applyBorder="1" applyAlignment="1">
      <alignment vertical="center"/>
    </xf>
    <xf numFmtId="0" fontId="40" fillId="0" borderId="180" xfId="6" applyFont="1" applyBorder="1" applyAlignment="1">
      <alignment vertical="center" wrapText="1"/>
    </xf>
    <xf numFmtId="0" fontId="40" fillId="0" borderId="63" xfId="6" applyFont="1" applyBorder="1" applyAlignment="1">
      <alignment vertical="center" wrapText="1"/>
    </xf>
    <xf numFmtId="0" fontId="40" fillId="0" borderId="181" xfId="6" applyFont="1" applyBorder="1" applyAlignment="1">
      <alignment vertical="center" wrapText="1"/>
    </xf>
    <xf numFmtId="0" fontId="19" fillId="0" borderId="249" xfId="6" applyFont="1" applyBorder="1" applyAlignment="1">
      <alignment vertical="center"/>
    </xf>
    <xf numFmtId="0" fontId="19" fillId="0" borderId="250" xfId="6" applyFont="1" applyBorder="1" applyAlignment="1">
      <alignment horizontal="center" vertical="center"/>
    </xf>
    <xf numFmtId="0" fontId="19" fillId="0" borderId="130" xfId="6" applyFont="1" applyBorder="1" applyAlignment="1">
      <alignment horizontal="center" vertical="center"/>
    </xf>
    <xf numFmtId="0" fontId="19" fillId="0" borderId="10" xfId="6" applyFont="1" applyBorder="1" applyAlignment="1">
      <alignment horizontal="center" vertical="center"/>
    </xf>
    <xf numFmtId="0" fontId="19" fillId="0" borderId="185" xfId="6" applyFont="1" applyBorder="1" applyAlignment="1">
      <alignment horizontal="center" vertical="center"/>
    </xf>
    <xf numFmtId="0" fontId="19" fillId="0" borderId="62" xfId="6" applyFont="1" applyBorder="1" applyAlignment="1">
      <alignment horizontal="center" vertical="center"/>
    </xf>
    <xf numFmtId="38" fontId="19" fillId="0" borderId="216" xfId="7" applyFont="1" applyBorder="1" applyAlignment="1">
      <alignment horizontal="center" vertical="center"/>
    </xf>
    <xf numFmtId="38" fontId="19" fillId="0" borderId="212" xfId="7" applyFont="1" applyBorder="1" applyAlignment="1">
      <alignment horizontal="center" vertical="center"/>
    </xf>
    <xf numFmtId="0" fontId="40" fillId="0" borderId="216" xfId="6" applyFont="1" applyBorder="1" applyAlignment="1">
      <alignment vertical="center" shrinkToFit="1"/>
    </xf>
    <xf numFmtId="0" fontId="40" fillId="0" borderId="49" xfId="6" applyFont="1" applyBorder="1" applyAlignment="1">
      <alignment vertical="center" shrinkToFit="1"/>
    </xf>
    <xf numFmtId="0" fontId="40" fillId="0" borderId="212" xfId="6" applyFont="1" applyBorder="1" applyAlignment="1">
      <alignment vertical="center" shrinkToFit="1"/>
    </xf>
    <xf numFmtId="38" fontId="19" fillId="0" borderId="242" xfId="7" applyFont="1" applyBorder="1" applyAlignment="1">
      <alignment horizontal="center" vertical="center"/>
    </xf>
    <xf numFmtId="38" fontId="19" fillId="0" borderId="244" xfId="7" applyFont="1" applyBorder="1" applyAlignment="1">
      <alignment horizontal="center" vertical="center"/>
    </xf>
    <xf numFmtId="0" fontId="19" fillId="0" borderId="229" xfId="6" applyFont="1" applyBorder="1" applyAlignment="1">
      <alignment horizontal="center" vertical="center"/>
    </xf>
    <xf numFmtId="0" fontId="19" fillId="0" borderId="238" xfId="6" applyFont="1" applyBorder="1" applyAlignment="1">
      <alignment horizontal="center" vertical="center"/>
    </xf>
    <xf numFmtId="0" fontId="19" fillId="0" borderId="201" xfId="6" applyFont="1" applyBorder="1" applyAlignment="1">
      <alignment horizontal="center" vertical="center"/>
    </xf>
    <xf numFmtId="0" fontId="19" fillId="0" borderId="234" xfId="6" applyFont="1" applyBorder="1" applyAlignment="1">
      <alignment horizontal="center" vertical="center"/>
    </xf>
    <xf numFmtId="0" fontId="19" fillId="0" borderId="246" xfId="6" applyFont="1" applyBorder="1" applyAlignment="1">
      <alignment horizontal="center" vertical="center"/>
    </xf>
    <xf numFmtId="0" fontId="19" fillId="0" borderId="202" xfId="6" applyFont="1" applyBorder="1" applyAlignment="1">
      <alignment horizontal="center" vertical="center"/>
    </xf>
    <xf numFmtId="0" fontId="19" fillId="0" borderId="203" xfId="6" applyFont="1" applyBorder="1" applyAlignment="1">
      <alignment horizontal="center" vertical="center"/>
    </xf>
    <xf numFmtId="0" fontId="19" fillId="0" borderId="251" xfId="6" applyFont="1" applyBorder="1" applyAlignment="1">
      <alignment horizontal="center" vertical="center"/>
    </xf>
    <xf numFmtId="38" fontId="19" fillId="0" borderId="209" xfId="7" applyFont="1" applyFill="1" applyBorder="1" applyAlignment="1">
      <alignment horizontal="center" vertical="center"/>
    </xf>
    <xf numFmtId="38" fontId="19" fillId="0" borderId="208" xfId="7" applyFont="1" applyFill="1" applyBorder="1" applyAlignment="1">
      <alignment horizontal="center" vertical="center"/>
    </xf>
    <xf numFmtId="0" fontId="19" fillId="0" borderId="106" xfId="6" applyFont="1" applyBorder="1" applyAlignment="1">
      <alignment horizontal="center" vertical="center"/>
    </xf>
    <xf numFmtId="0" fontId="19" fillId="0" borderId="247" xfId="6" applyFont="1" applyBorder="1" applyAlignment="1">
      <alignment horizontal="center" vertical="center"/>
    </xf>
    <xf numFmtId="0" fontId="19" fillId="0" borderId="248" xfId="6" applyFont="1" applyBorder="1" applyAlignment="1">
      <alignment horizontal="center" vertical="center"/>
    </xf>
    <xf numFmtId="0" fontId="19" fillId="0" borderId="107" xfId="6" applyFont="1" applyBorder="1" applyAlignment="1">
      <alignment horizontal="center" vertical="center"/>
    </xf>
    <xf numFmtId="0" fontId="19" fillId="0" borderId="108" xfId="6" applyFont="1" applyBorder="1" applyAlignment="1">
      <alignment horizontal="center" vertical="center"/>
    </xf>
    <xf numFmtId="0" fontId="19" fillId="0" borderId="132" xfId="6" applyFont="1" applyBorder="1" applyAlignment="1">
      <alignment horizontal="center" vertical="center" wrapText="1"/>
    </xf>
    <xf numFmtId="0" fontId="19" fillId="0" borderId="134" xfId="6" applyFont="1" applyBorder="1" applyAlignment="1">
      <alignment horizontal="center" vertical="center"/>
    </xf>
    <xf numFmtId="0" fontId="19" fillId="0" borderId="137" xfId="6" applyFont="1" applyBorder="1" applyAlignment="1">
      <alignment horizontal="center" vertical="center"/>
    </xf>
    <xf numFmtId="0" fontId="19" fillId="0" borderId="52" xfId="6" applyFont="1" applyBorder="1" applyAlignment="1">
      <alignment horizontal="center" vertical="center"/>
    </xf>
    <xf numFmtId="0" fontId="19" fillId="0" borderId="56" xfId="6" applyFont="1" applyBorder="1" applyAlignment="1">
      <alignment horizontal="center" vertical="center"/>
    </xf>
    <xf numFmtId="183" fontId="19" fillId="0" borderId="215" xfId="7" applyNumberFormat="1" applyFont="1" applyBorder="1" applyAlignment="1">
      <alignment horizontal="center" vertical="center"/>
    </xf>
    <xf numFmtId="183" fontId="19" fillId="0" borderId="222" xfId="7" applyNumberFormat="1" applyFont="1" applyBorder="1" applyAlignment="1">
      <alignment horizontal="center" vertical="center"/>
    </xf>
    <xf numFmtId="0" fontId="19" fillId="0" borderId="147" xfId="6" applyFont="1" applyBorder="1" applyAlignment="1">
      <alignment horizontal="center" vertical="center"/>
    </xf>
    <xf numFmtId="0" fontId="19" fillId="0" borderId="19" xfId="6" applyFont="1" applyBorder="1" applyAlignment="1">
      <alignment horizontal="center" vertical="center"/>
    </xf>
    <xf numFmtId="184" fontId="19" fillId="0" borderId="147" xfId="6" applyNumberFormat="1" applyFont="1" applyBorder="1" applyAlignment="1">
      <alignment horizontal="center" vertical="center"/>
    </xf>
    <xf numFmtId="184" fontId="19" fillId="0" borderId="19" xfId="6" applyNumberFormat="1" applyFont="1" applyBorder="1" applyAlignment="1">
      <alignment horizontal="center" vertical="center"/>
    </xf>
    <xf numFmtId="184" fontId="19" fillId="0" borderId="148" xfId="6" applyNumberFormat="1" applyFont="1" applyBorder="1" applyAlignment="1">
      <alignment horizontal="center" vertical="center"/>
    </xf>
    <xf numFmtId="0" fontId="40" fillId="0" borderId="147" xfId="6" applyFont="1" applyBorder="1" applyAlignment="1">
      <alignment vertical="center" shrinkToFit="1"/>
    </xf>
    <xf numFmtId="0" fontId="40" fillId="0" borderId="19" xfId="6" applyFont="1" applyBorder="1" applyAlignment="1">
      <alignment vertical="center" shrinkToFit="1"/>
    </xf>
    <xf numFmtId="0" fontId="40" fillId="0" borderId="148" xfId="6" applyFont="1" applyBorder="1" applyAlignment="1">
      <alignment vertical="center" shrinkToFit="1"/>
    </xf>
    <xf numFmtId="183" fontId="19" fillId="0" borderId="35" xfId="7" applyNumberFormat="1" applyFont="1" applyBorder="1" applyAlignment="1">
      <alignment horizontal="center" vertical="center"/>
    </xf>
    <xf numFmtId="183" fontId="19" fillId="0" borderId="6" xfId="7" applyNumberFormat="1" applyFont="1" applyBorder="1" applyAlignment="1">
      <alignment horizontal="center" vertical="center"/>
    </xf>
    <xf numFmtId="0" fontId="19" fillId="0" borderId="145" xfId="6" applyFont="1" applyBorder="1" applyAlignment="1">
      <alignment horizontal="center" vertical="center"/>
    </xf>
    <xf numFmtId="183" fontId="19" fillId="0" borderId="240" xfId="7" applyNumberFormat="1" applyFont="1" applyBorder="1" applyAlignment="1">
      <alignment horizontal="center" vertical="center"/>
    </xf>
    <xf numFmtId="183" fontId="19" fillId="0" borderId="145" xfId="7" applyNumberFormat="1" applyFont="1" applyBorder="1" applyAlignment="1">
      <alignment horizontal="center" vertical="center"/>
    </xf>
    <xf numFmtId="184" fontId="19" fillId="0" borderId="129" xfId="6" applyNumberFormat="1" applyFont="1" applyBorder="1" applyAlignment="1">
      <alignment horizontal="center" vertical="center"/>
    </xf>
    <xf numFmtId="184" fontId="19" fillId="0" borderId="11" xfId="6" applyNumberFormat="1" applyFont="1" applyBorder="1" applyAlignment="1">
      <alignment horizontal="center" vertical="center"/>
    </xf>
    <xf numFmtId="184" fontId="19" fillId="0" borderId="192" xfId="6" applyNumberFormat="1" applyFont="1" applyBorder="1" applyAlignment="1">
      <alignment horizontal="center" vertical="center"/>
    </xf>
    <xf numFmtId="0" fontId="40" fillId="0" borderId="129" xfId="6" applyFont="1" applyBorder="1" applyAlignment="1">
      <alignment vertical="center" shrinkToFit="1"/>
    </xf>
    <xf numFmtId="0" fontId="40" fillId="0" borderId="11" xfId="6" applyFont="1" applyBorder="1" applyAlignment="1">
      <alignment vertical="center" shrinkToFit="1"/>
    </xf>
    <xf numFmtId="0" fontId="40" fillId="0" borderId="192" xfId="6" applyFont="1" applyBorder="1" applyAlignment="1">
      <alignment vertical="center" shrinkToFit="1"/>
    </xf>
    <xf numFmtId="0" fontId="19" fillId="0" borderId="133" xfId="6" applyFont="1" applyBorder="1" applyAlignment="1">
      <alignment horizontal="center" vertical="center" wrapText="1"/>
    </xf>
    <xf numFmtId="0" fontId="19" fillId="0" borderId="133" xfId="6" applyFont="1" applyBorder="1" applyAlignment="1">
      <alignment horizontal="center" vertical="center"/>
    </xf>
    <xf numFmtId="0" fontId="19" fillId="0" borderId="20" xfId="6" applyFont="1" applyBorder="1" applyAlignment="1">
      <alignment horizontal="center" vertical="center"/>
    </xf>
    <xf numFmtId="0" fontId="19" fillId="0" borderId="25" xfId="6" applyFont="1" applyBorder="1" applyAlignment="1">
      <alignment horizontal="center" vertical="center"/>
    </xf>
    <xf numFmtId="38" fontId="19" fillId="0" borderId="226" xfId="7" applyFont="1" applyBorder="1" applyAlignment="1">
      <alignment horizontal="center" vertical="center"/>
    </xf>
    <xf numFmtId="38" fontId="19" fillId="0" borderId="194" xfId="7" applyFont="1" applyBorder="1" applyAlignment="1">
      <alignment horizontal="center" vertical="center"/>
    </xf>
    <xf numFmtId="183" fontId="19" fillId="0" borderId="134" xfId="7" applyNumberFormat="1" applyFont="1" applyBorder="1" applyAlignment="1">
      <alignment horizontal="center" vertical="center"/>
    </xf>
    <xf numFmtId="183" fontId="19" fillId="0" borderId="5" xfId="7" applyNumberFormat="1" applyFont="1" applyBorder="1" applyAlignment="1">
      <alignment horizontal="center" vertical="center"/>
    </xf>
    <xf numFmtId="180" fontId="19" fillId="0" borderId="237" xfId="6" applyNumberFormat="1" applyFont="1" applyBorder="1" applyAlignment="1">
      <alignment horizontal="center" vertical="center"/>
    </xf>
    <xf numFmtId="180" fontId="19" fillId="0" borderId="147" xfId="6" applyNumberFormat="1" applyFont="1" applyBorder="1" applyAlignment="1">
      <alignment horizontal="center" vertical="center"/>
    </xf>
    <xf numFmtId="38" fontId="19" fillId="0" borderId="229" xfId="7" applyFont="1" applyBorder="1" applyAlignment="1">
      <alignment horizontal="center" vertical="center"/>
    </xf>
    <xf numFmtId="38" fontId="19" fillId="0" borderId="238" xfId="7" applyFont="1" applyBorder="1" applyAlignment="1">
      <alignment horizontal="center" vertical="center"/>
    </xf>
    <xf numFmtId="180" fontId="19" fillId="0" borderId="215" xfId="6" applyNumberFormat="1" applyFont="1" applyBorder="1" applyAlignment="1">
      <alignment horizontal="center" vertical="center"/>
    </xf>
    <xf numFmtId="180" fontId="19" fillId="0" borderId="222" xfId="6" applyNumberFormat="1" applyFont="1" applyBorder="1" applyAlignment="1">
      <alignment horizontal="center" vertical="center"/>
    </xf>
    <xf numFmtId="38" fontId="19" fillId="0" borderId="207" xfId="7" applyFont="1" applyBorder="1" applyAlignment="1">
      <alignment horizontal="center" vertical="center"/>
    </xf>
    <xf numFmtId="38" fontId="19" fillId="0" borderId="210" xfId="7" applyFont="1" applyBorder="1" applyAlignment="1">
      <alignment horizontal="center" vertical="center"/>
    </xf>
    <xf numFmtId="38" fontId="19" fillId="0" borderId="35" xfId="7" applyFont="1" applyBorder="1" applyAlignment="1">
      <alignment horizontal="center" vertical="center"/>
    </xf>
    <xf numFmtId="38" fontId="19" fillId="0" borderId="6" xfId="7" applyFont="1" applyBorder="1" applyAlignment="1">
      <alignment horizontal="center" vertical="center"/>
    </xf>
    <xf numFmtId="38" fontId="19" fillId="0" borderId="230" xfId="7" applyFont="1" applyBorder="1" applyAlignment="1">
      <alignment horizontal="center" vertical="center"/>
    </xf>
    <xf numFmtId="38" fontId="19" fillId="0" borderId="231" xfId="7" applyFont="1" applyBorder="1" applyAlignment="1">
      <alignment horizontal="center" vertical="center"/>
    </xf>
    <xf numFmtId="38" fontId="19" fillId="0" borderId="201" xfId="7" applyFont="1" applyBorder="1" applyAlignment="1">
      <alignment horizontal="center" vertical="center"/>
    </xf>
    <xf numFmtId="38" fontId="19" fillId="0" borderId="234" xfId="7" applyFont="1" applyBorder="1" applyAlignment="1">
      <alignment horizontal="center" vertical="center"/>
    </xf>
    <xf numFmtId="38" fontId="19" fillId="0" borderId="5" xfId="7" applyFont="1" applyBorder="1" applyAlignment="1">
      <alignment horizontal="center" vertical="center"/>
    </xf>
    <xf numFmtId="0" fontId="19" fillId="0" borderId="134" xfId="6" applyFont="1" applyBorder="1" applyAlignment="1">
      <alignment horizontal="center" vertical="center" wrapText="1"/>
    </xf>
    <xf numFmtId="0" fontId="19" fillId="0" borderId="145" xfId="6" applyFont="1" applyBorder="1" applyAlignment="1">
      <alignment horizontal="center" vertical="center" wrapText="1"/>
    </xf>
    <xf numFmtId="0" fontId="19" fillId="0" borderId="129" xfId="6" applyFont="1" applyBorder="1" applyAlignment="1">
      <alignment horizontal="center" vertical="center"/>
    </xf>
    <xf numFmtId="0" fontId="19" fillId="0" borderId="11" xfId="6" applyFont="1" applyBorder="1" applyAlignment="1">
      <alignment horizontal="center" vertical="center"/>
    </xf>
    <xf numFmtId="0" fontId="19" fillId="0" borderId="192" xfId="6" applyFont="1" applyBorder="1" applyAlignment="1">
      <alignment horizontal="center" vertical="center"/>
    </xf>
    <xf numFmtId="38" fontId="19" fillId="0" borderId="228" xfId="7" applyFont="1" applyBorder="1" applyAlignment="1">
      <alignment horizontal="center" vertical="center"/>
    </xf>
    <xf numFmtId="38" fontId="19" fillId="0" borderId="189" xfId="7" applyFont="1" applyBorder="1" applyAlignment="1">
      <alignment horizontal="center" vertical="center"/>
    </xf>
    <xf numFmtId="38" fontId="19" fillId="0" borderId="67" xfId="7" applyFont="1" applyBorder="1" applyAlignment="1">
      <alignment horizontal="center" vertical="center"/>
    </xf>
    <xf numFmtId="0" fontId="19" fillId="0" borderId="142" xfId="6" applyFont="1" applyBorder="1" applyAlignment="1">
      <alignment horizontal="center" vertical="center"/>
    </xf>
    <xf numFmtId="0" fontId="19" fillId="11" borderId="188" xfId="6" applyFont="1" applyFill="1" applyBorder="1" applyAlignment="1">
      <alignment horizontal="center" vertical="center"/>
    </xf>
    <xf numFmtId="0" fontId="19" fillId="11" borderId="189" xfId="6" applyFont="1" applyFill="1" applyBorder="1" applyAlignment="1">
      <alignment horizontal="center" vertical="center"/>
    </xf>
    <xf numFmtId="0" fontId="19" fillId="11" borderId="190" xfId="6" applyFont="1" applyFill="1" applyBorder="1" applyAlignment="1">
      <alignment horizontal="center" vertical="center"/>
    </xf>
    <xf numFmtId="0" fontId="40" fillId="0" borderId="206" xfId="6" applyFont="1" applyBorder="1" applyAlignment="1">
      <alignment vertical="center" shrinkToFit="1"/>
    </xf>
    <xf numFmtId="0" fontId="40" fillId="0" borderId="204" xfId="6" applyFont="1" applyBorder="1" applyAlignment="1">
      <alignment vertical="center" shrinkToFit="1"/>
    </xf>
    <xf numFmtId="0" fontId="40" fillId="0" borderId="205" xfId="6" applyFont="1" applyBorder="1" applyAlignment="1">
      <alignment vertical="center" shrinkToFit="1"/>
    </xf>
    <xf numFmtId="0" fontId="19" fillId="9" borderId="129" xfId="6" applyFont="1" applyFill="1" applyBorder="1" applyAlignment="1">
      <alignment horizontal="center" vertical="center"/>
    </xf>
    <xf numFmtId="0" fontId="19" fillId="9" borderId="11" xfId="6" applyFont="1" applyFill="1" applyBorder="1" applyAlignment="1">
      <alignment horizontal="center" vertical="center"/>
    </xf>
    <xf numFmtId="0" fontId="19" fillId="9" borderId="192" xfId="6" applyFont="1" applyFill="1" applyBorder="1" applyAlignment="1">
      <alignment horizontal="center" vertical="center"/>
    </xf>
    <xf numFmtId="0" fontId="19" fillId="11" borderId="129" xfId="6" applyFont="1" applyFill="1" applyBorder="1" applyAlignment="1">
      <alignment horizontal="center" vertical="center"/>
    </xf>
    <xf numFmtId="0" fontId="19" fillId="11" borderId="11" xfId="6" applyFont="1" applyFill="1" applyBorder="1" applyAlignment="1">
      <alignment horizontal="center" vertical="center"/>
    </xf>
    <xf numFmtId="0" fontId="19" fillId="11" borderId="192" xfId="6" applyFont="1" applyFill="1" applyBorder="1" applyAlignment="1">
      <alignment horizontal="center" vertical="center"/>
    </xf>
    <xf numFmtId="0" fontId="41" fillId="0" borderId="209" xfId="6" applyFont="1" applyBorder="1" applyAlignment="1">
      <alignment vertical="center"/>
    </xf>
    <xf numFmtId="0" fontId="41" fillId="0" borderId="48" xfId="6" applyFont="1" applyBorder="1" applyAlignment="1">
      <alignment vertical="center"/>
    </xf>
    <xf numFmtId="0" fontId="41" fillId="0" borderId="208" xfId="6" applyFont="1" applyBorder="1" applyAlignment="1">
      <alignment vertical="center"/>
    </xf>
    <xf numFmtId="0" fontId="40" fillId="0" borderId="188" xfId="6" applyFont="1" applyBorder="1" applyAlignment="1">
      <alignment vertical="center" shrinkToFit="1"/>
    </xf>
    <xf numFmtId="0" fontId="40" fillId="0" borderId="189" xfId="6" applyFont="1" applyBorder="1" applyAlignment="1">
      <alignment vertical="center" shrinkToFit="1"/>
    </xf>
    <xf numFmtId="0" fontId="40" fillId="0" borderId="190" xfId="6" applyFont="1" applyBorder="1" applyAlignment="1">
      <alignment vertical="center" shrinkToFit="1"/>
    </xf>
    <xf numFmtId="0" fontId="19" fillId="10" borderId="189" xfId="6" applyFont="1" applyFill="1" applyBorder="1" applyAlignment="1">
      <alignment horizontal="center" vertical="center"/>
    </xf>
    <xf numFmtId="0" fontId="19" fillId="10" borderId="190" xfId="6" applyFont="1" applyFill="1" applyBorder="1" applyAlignment="1">
      <alignment horizontal="center" vertical="center"/>
    </xf>
    <xf numFmtId="0" fontId="19" fillId="10" borderId="188" xfId="6" applyFont="1" applyFill="1" applyBorder="1" applyAlignment="1">
      <alignment horizontal="center" vertical="center"/>
    </xf>
    <xf numFmtId="0" fontId="19" fillId="10" borderId="180" xfId="6" applyFont="1" applyFill="1" applyBorder="1" applyAlignment="1">
      <alignment horizontal="center" vertical="center"/>
    </xf>
    <xf numFmtId="0" fontId="19" fillId="10" borderId="181" xfId="6" applyFont="1" applyFill="1" applyBorder="1" applyAlignment="1">
      <alignment horizontal="center" vertical="center"/>
    </xf>
    <xf numFmtId="0" fontId="19" fillId="10" borderId="185" xfId="6" applyFont="1" applyFill="1" applyBorder="1" applyAlignment="1">
      <alignment horizontal="center" vertical="center"/>
    </xf>
    <xf numFmtId="0" fontId="19" fillId="10" borderId="186" xfId="6" applyFont="1" applyFill="1" applyBorder="1" applyAlignment="1">
      <alignment horizontal="center" vertical="center"/>
    </xf>
    <xf numFmtId="0" fontId="19" fillId="0" borderId="180" xfId="6" applyFont="1" applyBorder="1" applyAlignment="1">
      <alignment horizontal="center" vertical="center"/>
    </xf>
    <xf numFmtId="0" fontId="19" fillId="0" borderId="63" xfId="6" applyFont="1" applyBorder="1" applyAlignment="1">
      <alignment horizontal="center" vertical="center"/>
    </xf>
    <xf numFmtId="0" fontId="19" fillId="0" borderId="181" xfId="6" applyFont="1" applyBorder="1" applyAlignment="1">
      <alignment horizontal="center" vertical="center"/>
    </xf>
    <xf numFmtId="0" fontId="19" fillId="0" borderId="64" xfId="6" applyFont="1" applyBorder="1" applyAlignment="1">
      <alignment horizontal="center" vertical="center"/>
    </xf>
    <xf numFmtId="0" fontId="19" fillId="0" borderId="186" xfId="6" applyFont="1" applyBorder="1" applyAlignment="1">
      <alignment horizontal="center" vertical="center"/>
    </xf>
    <xf numFmtId="0" fontId="19" fillId="0" borderId="147" xfId="6" applyFont="1" applyBorder="1" applyAlignment="1">
      <alignment horizontal="center" vertical="center" wrapText="1"/>
    </xf>
    <xf numFmtId="0" fontId="19" fillId="0" borderId="19" xfId="6" applyFont="1" applyBorder="1" applyAlignment="1">
      <alignment horizontal="center" vertical="center" wrapText="1"/>
    </xf>
    <xf numFmtId="0" fontId="19" fillId="0" borderId="148" xfId="6" applyFont="1" applyBorder="1" applyAlignment="1">
      <alignment horizontal="center" vertical="center" wrapText="1"/>
    </xf>
    <xf numFmtId="0" fontId="19" fillId="0" borderId="130" xfId="6" applyFont="1" applyBorder="1" applyAlignment="1">
      <alignment horizontal="center" vertical="center" wrapText="1"/>
    </xf>
    <xf numFmtId="0" fontId="19" fillId="0" borderId="146" xfId="6" applyFont="1" applyBorder="1" applyAlignment="1">
      <alignment horizontal="center" vertical="center" wrapText="1"/>
    </xf>
    <xf numFmtId="0" fontId="19" fillId="0" borderId="182" xfId="6" applyFont="1" applyBorder="1" applyAlignment="1">
      <alignment horizontal="center" vertical="center" wrapText="1"/>
    </xf>
    <xf numFmtId="0" fontId="19" fillId="0" borderId="50" xfId="6" applyFont="1" applyBorder="1" applyAlignment="1">
      <alignment horizontal="center" vertical="center" wrapText="1"/>
    </xf>
    <xf numFmtId="0" fontId="19" fillId="0" borderId="24" xfId="6" applyFont="1" applyBorder="1" applyAlignment="1">
      <alignment horizontal="center" vertical="center" wrapText="1"/>
    </xf>
    <xf numFmtId="0" fontId="19" fillId="0" borderId="8" xfId="6" applyFont="1" applyBorder="1" applyAlignment="1">
      <alignment horizontal="center" vertical="center" wrapText="1" shrinkToFit="1"/>
    </xf>
    <xf numFmtId="0" fontId="19" fillId="0" borderId="183" xfId="6" applyFont="1" applyBorder="1" applyAlignment="1">
      <alignment horizontal="center" vertical="center" wrapText="1" shrinkToFit="1"/>
    </xf>
    <xf numFmtId="0" fontId="19" fillId="0" borderId="9" xfId="6" applyFont="1" applyBorder="1" applyAlignment="1">
      <alignment horizontal="center" vertical="center" wrapText="1" shrinkToFit="1"/>
    </xf>
    <xf numFmtId="0" fontId="19" fillId="0" borderId="148" xfId="6" applyFont="1" applyBorder="1" applyAlignment="1">
      <alignment horizontal="center" vertical="center" wrapText="1" shrinkToFit="1"/>
    </xf>
    <xf numFmtId="0" fontId="19" fillId="8" borderId="2" xfId="6" applyFont="1" applyFill="1" applyBorder="1" applyAlignment="1">
      <alignment horizontal="center" vertical="center"/>
    </xf>
    <xf numFmtId="0" fontId="19" fillId="8" borderId="3" xfId="6" applyFont="1" applyFill="1" applyBorder="1" applyAlignment="1">
      <alignment horizontal="center" vertical="center"/>
    </xf>
    <xf numFmtId="0" fontId="19" fillId="0" borderId="2" xfId="6" applyFont="1" applyBorder="1" applyAlignment="1">
      <alignment horizontal="center" vertical="center"/>
    </xf>
    <xf numFmtId="0" fontId="19" fillId="0" borderId="3" xfId="6" applyFont="1" applyBorder="1" applyAlignment="1">
      <alignment horizontal="center" vertical="center"/>
    </xf>
    <xf numFmtId="0" fontId="48" fillId="0" borderId="1" xfId="6" applyFont="1" applyBorder="1" applyAlignment="1">
      <alignment horizontal="center" vertical="center"/>
    </xf>
    <xf numFmtId="0" fontId="19" fillId="0" borderId="182" xfId="6" applyFont="1" applyBorder="1" applyAlignment="1">
      <alignment horizontal="center" vertical="center"/>
    </xf>
    <xf numFmtId="0" fontId="19" fillId="0" borderId="0" xfId="6" applyFont="1" applyAlignment="1">
      <alignment horizontal="center" vertical="center"/>
    </xf>
    <xf numFmtId="0" fontId="19" fillId="0" borderId="183" xfId="6" applyFont="1" applyBorder="1" applyAlignment="1">
      <alignment horizontal="center" vertical="center"/>
    </xf>
    <xf numFmtId="0" fontId="19" fillId="0" borderId="6" xfId="6" applyFont="1" applyBorder="1" applyAlignment="1">
      <alignment horizontal="center" vertical="center"/>
    </xf>
    <xf numFmtId="0" fontId="19" fillId="0" borderId="1" xfId="6" applyFont="1" applyBorder="1" applyAlignment="1">
      <alignment horizontal="center" vertical="center"/>
    </xf>
    <xf numFmtId="0" fontId="19" fillId="8" borderId="129" xfId="6" applyFont="1" applyFill="1" applyBorder="1" applyAlignment="1">
      <alignment horizontal="center" vertical="center"/>
    </xf>
    <xf numFmtId="0" fontId="19" fillId="8" borderId="192" xfId="6" applyFont="1" applyFill="1" applyBorder="1" applyAlignment="1">
      <alignment horizontal="center" vertical="center"/>
    </xf>
    <xf numFmtId="0" fontId="19" fillId="8" borderId="188" xfId="6" applyFont="1" applyFill="1" applyBorder="1" applyAlignment="1">
      <alignment horizontal="center" vertical="center"/>
    </xf>
    <xf numFmtId="0" fontId="19" fillId="8" borderId="115" xfId="6" applyFont="1" applyFill="1" applyBorder="1" applyAlignment="1">
      <alignment horizontal="center" vertical="center"/>
    </xf>
    <xf numFmtId="0" fontId="19" fillId="8" borderId="143" xfId="6" applyFont="1" applyFill="1" applyBorder="1" applyAlignment="1">
      <alignment horizontal="center" vertical="center"/>
    </xf>
    <xf numFmtId="0" fontId="19" fillId="8" borderId="190" xfId="6" applyFont="1" applyFill="1" applyBorder="1" applyAlignment="1">
      <alignment horizontal="center" vertical="center"/>
    </xf>
    <xf numFmtId="0" fontId="19" fillId="0" borderId="128" xfId="6" applyFont="1" applyBorder="1" applyAlignment="1">
      <alignment horizontal="center" vertical="center"/>
    </xf>
    <xf numFmtId="0" fontId="19" fillId="0" borderId="131" xfId="6" applyFont="1" applyBorder="1" applyAlignment="1">
      <alignment horizontal="center" vertical="center"/>
    </xf>
    <xf numFmtId="0" fontId="19" fillId="0" borderId="136" xfId="6" applyFont="1" applyBorder="1" applyAlignment="1">
      <alignment horizontal="center" vertical="center"/>
    </xf>
    <xf numFmtId="0" fontId="19" fillId="0" borderId="23" xfId="6" applyFont="1" applyBorder="1" applyAlignment="1">
      <alignment horizontal="center" vertical="center"/>
    </xf>
    <xf numFmtId="0" fontId="19" fillId="0" borderId="146" xfId="6" applyFont="1" applyBorder="1" applyAlignment="1">
      <alignment horizontal="center" vertical="center"/>
    </xf>
    <xf numFmtId="0" fontId="19" fillId="0" borderId="148" xfId="6" applyFont="1" applyBorder="1" applyAlignment="1">
      <alignment horizontal="center" vertical="center"/>
    </xf>
    <xf numFmtId="0" fontId="19" fillId="0" borderId="50" xfId="6" applyFont="1" applyBorder="1" applyAlignment="1">
      <alignment horizontal="center" vertical="center"/>
    </xf>
    <xf numFmtId="0" fontId="19" fillId="0" borderId="4" xfId="6" applyFont="1" applyBorder="1" applyAlignment="1">
      <alignment horizontal="center" vertical="center" wrapText="1"/>
    </xf>
    <xf numFmtId="0" fontId="19" fillId="0" borderId="137" xfId="6" applyFont="1" applyBorder="1" applyAlignment="1">
      <alignment horizontal="center" vertical="center" wrapText="1"/>
    </xf>
    <xf numFmtId="0" fontId="19" fillId="0" borderId="61" xfId="6" applyFont="1" applyBorder="1" applyAlignment="1">
      <alignment horizontal="center" vertical="center" wrapText="1"/>
    </xf>
    <xf numFmtId="0" fontId="19" fillId="0" borderId="4" xfId="6" applyFont="1" applyBorder="1" applyAlignment="1">
      <alignment horizontal="center" vertical="center"/>
    </xf>
    <xf numFmtId="0" fontId="19" fillId="0" borderId="61" xfId="6" applyFont="1" applyBorder="1" applyAlignment="1">
      <alignment horizontal="center" vertical="center"/>
    </xf>
    <xf numFmtId="0" fontId="19" fillId="0" borderId="132" xfId="6" applyFont="1" applyBorder="1" applyAlignment="1">
      <alignment horizontal="center" vertical="center"/>
    </xf>
    <xf numFmtId="0" fontId="17" fillId="8" borderId="2" xfId="6" applyFill="1" applyBorder="1" applyAlignment="1">
      <alignment horizontal="center" vertical="center"/>
    </xf>
    <xf numFmtId="0" fontId="17" fillId="8" borderId="3" xfId="6" applyFill="1" applyBorder="1" applyAlignment="1">
      <alignment horizontal="center" vertical="center"/>
    </xf>
    <xf numFmtId="0" fontId="17" fillId="0" borderId="2" xfId="6" applyBorder="1" applyAlignment="1">
      <alignment horizontal="center" vertical="center"/>
    </xf>
    <xf numFmtId="0" fontId="17" fillId="0" borderId="3" xfId="6" applyBorder="1" applyAlignment="1">
      <alignment horizontal="center" vertical="center"/>
    </xf>
    <xf numFmtId="0" fontId="19" fillId="0" borderId="128" xfId="6" applyFont="1" applyBorder="1" applyAlignment="1">
      <alignment horizontal="center" vertical="center" wrapText="1"/>
    </xf>
    <xf numFmtId="0" fontId="12" fillId="0" borderId="1" xfId="25" applyFont="1" applyBorder="1" applyAlignment="1">
      <alignment horizontal="center" vertical="center"/>
    </xf>
    <xf numFmtId="0" fontId="33" fillId="8" borderId="1" xfId="25" applyFont="1" applyFill="1" applyBorder="1" applyAlignment="1">
      <alignment horizontal="center" vertical="center"/>
    </xf>
    <xf numFmtId="0" fontId="12" fillId="0" borderId="0" xfId="25" applyFont="1" applyAlignment="1">
      <alignment horizontal="right" vertical="center"/>
    </xf>
    <xf numFmtId="0" fontId="39" fillId="0" borderId="0" xfId="25" applyFont="1" applyAlignment="1">
      <alignment horizontal="center" vertical="center"/>
    </xf>
    <xf numFmtId="0" fontId="33" fillId="12" borderId="1" xfId="25" applyFont="1" applyFill="1" applyBorder="1" applyAlignment="1">
      <alignment horizontal="center" vertical="center"/>
    </xf>
    <xf numFmtId="0" fontId="33" fillId="12" borderId="1" xfId="25" applyFont="1" applyFill="1" applyBorder="1" applyAlignment="1">
      <alignment horizontal="center" vertical="center" wrapText="1"/>
    </xf>
    <xf numFmtId="0" fontId="33" fillId="12" borderId="7" xfId="25" applyFont="1" applyFill="1" applyBorder="1" applyAlignment="1">
      <alignment horizontal="center" vertical="center" wrapText="1"/>
    </xf>
    <xf numFmtId="0" fontId="33" fillId="12" borderId="10" xfId="25" applyFont="1" applyFill="1" applyBorder="1" applyAlignment="1">
      <alignment horizontal="center" vertical="center" wrapText="1"/>
    </xf>
    <xf numFmtId="0" fontId="33" fillId="12" borderId="9" xfId="25" applyFont="1" applyFill="1" applyBorder="1" applyAlignment="1">
      <alignment horizontal="center" vertical="center" wrapText="1"/>
    </xf>
    <xf numFmtId="0" fontId="33" fillId="12" borderId="24" xfId="25" applyFont="1" applyFill="1" applyBorder="1" applyAlignment="1">
      <alignment horizontal="center" vertical="center" wrapText="1"/>
    </xf>
    <xf numFmtId="0" fontId="33" fillId="0" borderId="4" xfId="25" applyFont="1" applyBorder="1" applyAlignment="1">
      <alignment horizontal="center" vertical="center"/>
    </xf>
    <xf numFmtId="0" fontId="33" fillId="0" borderId="5" xfId="25" applyFont="1" applyBorder="1" applyAlignment="1">
      <alignment horizontal="center" vertical="center"/>
    </xf>
    <xf numFmtId="0" fontId="33" fillId="0" borderId="6" xfId="25" applyFont="1" applyBorder="1" applyAlignment="1">
      <alignment horizontal="center" vertical="center"/>
    </xf>
    <xf numFmtId="0" fontId="33" fillId="0" borderId="4" xfId="25" applyFont="1" applyBorder="1" applyAlignment="1">
      <alignment horizontal="center" vertical="center" wrapText="1"/>
    </xf>
  </cellXfs>
  <cellStyles count="27">
    <cellStyle name="パーセント 2" xfId="9"/>
    <cellStyle name="パーセント 3" xfId="10"/>
    <cellStyle name="桁区切り" xfId="1" builtinId="6"/>
    <cellStyle name="桁区切り 2" xfId="7"/>
    <cellStyle name="桁区切り 2 2" xfId="11"/>
    <cellStyle name="桁区切り 2 3" xfId="19"/>
    <cellStyle name="桁区切り 3" xfId="8"/>
    <cellStyle name="桁区切り 3 2" xfId="17"/>
    <cellStyle name="桁区切り 3 3" xfId="21"/>
    <cellStyle name="桁区切り 4" xfId="12"/>
    <cellStyle name="桁区切り 4 2" xfId="20"/>
    <cellStyle name="桁区切り 4 2 2" xfId="24"/>
    <cellStyle name="標準" xfId="0" builtinId="0"/>
    <cellStyle name="標準 2" xfId="2"/>
    <cellStyle name="標準 2 2" xfId="6"/>
    <cellStyle name="標準 2 2 2" xfId="18"/>
    <cellStyle name="標準 2 2 2 2" xfId="22"/>
    <cellStyle name="標準 2 2 2 3" xfId="23"/>
    <cellStyle name="標準 2 3" xfId="16"/>
    <cellStyle name="標準 2 4" xfId="26"/>
    <cellStyle name="標準 3" xfId="3"/>
    <cellStyle name="標準 3 2" xfId="13"/>
    <cellStyle name="標準 4" xfId="4"/>
    <cellStyle name="標準 5" xfId="14"/>
    <cellStyle name="標準 6" xfId="15"/>
    <cellStyle name="標準_学校園住所・電話" xfId="25"/>
    <cellStyle name="未定義" xfId="5"/>
  </cellStyles>
  <dxfs count="5">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s>
  <tableStyles count="0" defaultTableStyle="TableStyleMedium2" defaultPivotStyle="PivotStyleLight16"/>
  <colors>
    <mruColors>
      <color rgb="FF0000FF"/>
      <color rgb="FFFFFF99"/>
      <color rgb="FFCCECFF"/>
      <color rgb="FFFFFFCC"/>
      <color rgb="FFFF66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7</xdr:col>
      <xdr:colOff>47625</xdr:colOff>
      <xdr:row>9</xdr:row>
      <xdr:rowOff>19050</xdr:rowOff>
    </xdr:from>
    <xdr:to>
      <xdr:col>7</xdr:col>
      <xdr:colOff>200025</xdr:colOff>
      <xdr:row>10</xdr:row>
      <xdr:rowOff>9525</xdr:rowOff>
    </xdr:to>
    <xdr:sp macro="" textlink="">
      <xdr:nvSpPr>
        <xdr:cNvPr id="2" name="円/楕円 1">
          <a:extLst>
            <a:ext uri="{FF2B5EF4-FFF2-40B4-BE49-F238E27FC236}">
              <a16:creationId xmlns:a16="http://schemas.microsoft.com/office/drawing/2014/main" id="{1F463189-8F10-40C5-AD91-C48E7BA63FD1}"/>
            </a:ext>
          </a:extLst>
        </xdr:cNvPr>
        <xdr:cNvSpPr/>
      </xdr:nvSpPr>
      <xdr:spPr>
        <a:xfrm>
          <a:off x="2543175" y="1914525"/>
          <a:ext cx="152400" cy="1714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47625</xdr:colOff>
      <xdr:row>10</xdr:row>
      <xdr:rowOff>19050</xdr:rowOff>
    </xdr:from>
    <xdr:to>
      <xdr:col>7</xdr:col>
      <xdr:colOff>200025</xdr:colOff>
      <xdr:row>11</xdr:row>
      <xdr:rowOff>9525</xdr:rowOff>
    </xdr:to>
    <xdr:sp macro="" textlink="">
      <xdr:nvSpPr>
        <xdr:cNvPr id="2" name="円/楕円 1">
          <a:extLst>
            <a:ext uri="{FF2B5EF4-FFF2-40B4-BE49-F238E27FC236}">
              <a16:creationId xmlns:a16="http://schemas.microsoft.com/office/drawing/2014/main" id="{8FEFDD09-B2D0-48D8-AC9B-373587C14350}"/>
            </a:ext>
          </a:extLst>
        </xdr:cNvPr>
        <xdr:cNvSpPr/>
      </xdr:nvSpPr>
      <xdr:spPr>
        <a:xfrm>
          <a:off x="2543175" y="2362200"/>
          <a:ext cx="152400" cy="1714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380999</xdr:colOff>
      <xdr:row>18</xdr:row>
      <xdr:rowOff>40820</xdr:rowOff>
    </xdr:from>
    <xdr:ext cx="5771029" cy="2637385"/>
    <xdr:sp macro="" textlink="">
      <xdr:nvSpPr>
        <xdr:cNvPr id="2" name="テキスト ボックス 1">
          <a:extLst>
            <a:ext uri="{FF2B5EF4-FFF2-40B4-BE49-F238E27FC236}">
              <a16:creationId xmlns:a16="http://schemas.microsoft.com/office/drawing/2014/main" id="{156465E1-71EA-4994-B245-DCC8BEA68490}"/>
            </a:ext>
          </a:extLst>
        </xdr:cNvPr>
        <xdr:cNvSpPr txBox="1"/>
      </xdr:nvSpPr>
      <xdr:spPr>
        <a:xfrm>
          <a:off x="380999" y="3906849"/>
          <a:ext cx="5771029" cy="2637385"/>
        </a:xfrm>
        <a:prstGeom prst="rect">
          <a:avLst/>
        </a:prstGeom>
        <a:solidFill>
          <a:srgbClr val="FFFF99"/>
        </a:solidFill>
        <a:ln>
          <a:solidFill>
            <a:schemeClr val="tx1"/>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ysClr val="windowText" lastClr="000000"/>
              </a:solidFill>
            </a:rPr>
            <a:t>■様式５－１～５－１１の作成にあたっての注意事項</a:t>
          </a:r>
          <a:endParaRPr kumimoji="1" lang="en-US" altLang="ja-JP" sz="1100">
            <a:solidFill>
              <a:sysClr val="windowText" lastClr="000000"/>
            </a:solidFill>
          </a:endParaRPr>
        </a:p>
        <a:p>
          <a:endParaRPr kumimoji="1" lang="en-US" altLang="ja-JP" sz="1100">
            <a:solidFill>
              <a:sysClr val="windowText" lastClr="000000"/>
            </a:solidFill>
          </a:endParaRPr>
        </a:p>
        <a:p>
          <a:r>
            <a:rPr kumimoji="1" lang="ja-JP" altLang="en-US" sz="1100">
              <a:solidFill>
                <a:sysClr val="windowText" lastClr="000000"/>
              </a:solidFill>
            </a:rPr>
            <a:t>１．黄色に着色したセルに、金額又は数式を入力して、様式を作成してください。</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　　ただし、様式５－１０は、</a:t>
          </a:r>
          <a:r>
            <a:rPr kumimoji="1" lang="ja-JP" altLang="ja-JP" sz="1100">
              <a:solidFill>
                <a:sysClr val="windowText" lastClr="000000"/>
              </a:solidFill>
              <a:effectLst/>
              <a:latin typeface="+mn-lt"/>
              <a:ea typeface="+mn-ea"/>
              <a:cs typeface="+mn-cs"/>
            </a:rPr>
            <a:t>提案者</a:t>
          </a:r>
          <a:r>
            <a:rPr kumimoji="1" lang="ja-JP" altLang="en-US" sz="1100">
              <a:solidFill>
                <a:sysClr val="windowText" lastClr="000000"/>
              </a:solidFill>
              <a:effectLst/>
              <a:latin typeface="+mn-lt"/>
              <a:ea typeface="+mn-ea"/>
              <a:cs typeface="+mn-cs"/>
            </a:rPr>
            <a:t>において、</a:t>
          </a:r>
          <a:r>
            <a:rPr kumimoji="1" lang="ja-JP" altLang="ja-JP" sz="1100">
              <a:solidFill>
                <a:sysClr val="windowText" lastClr="000000"/>
              </a:solidFill>
              <a:effectLst/>
              <a:latin typeface="+mn-lt"/>
              <a:ea typeface="+mn-ea"/>
              <a:cs typeface="+mn-cs"/>
            </a:rPr>
            <a:t>全て</a:t>
          </a:r>
          <a:r>
            <a:rPr kumimoji="1" lang="ja-JP" altLang="en-US" sz="1100">
              <a:solidFill>
                <a:sysClr val="windowText" lastClr="000000"/>
              </a:solidFill>
              <a:effectLst/>
              <a:latin typeface="+mn-lt"/>
              <a:ea typeface="+mn-ea"/>
              <a:cs typeface="+mn-cs"/>
            </a:rPr>
            <a:t>の</a:t>
          </a:r>
          <a:r>
            <a:rPr kumimoji="1" lang="ja-JP" altLang="en-US" sz="1100">
              <a:solidFill>
                <a:sysClr val="windowText" lastClr="000000"/>
              </a:solidFill>
            </a:rPr>
            <a:t>数値及び数式を入力して作成してください。</a:t>
          </a:r>
          <a:endParaRPr kumimoji="1" lang="en-US" altLang="ja-JP" sz="1100">
            <a:solidFill>
              <a:sysClr val="windowText" lastClr="000000"/>
            </a:solidFill>
          </a:endParaRPr>
        </a:p>
        <a:p>
          <a:endParaRPr kumimoji="1" lang="en-US" altLang="ja-JP" sz="1100">
            <a:solidFill>
              <a:sysClr val="windowText" lastClr="000000"/>
            </a:solidFill>
          </a:endParaRPr>
        </a:p>
        <a:p>
          <a:r>
            <a:rPr kumimoji="1" lang="ja-JP" altLang="en-US" sz="1100">
              <a:solidFill>
                <a:sysClr val="windowText" lastClr="000000"/>
              </a:solidFill>
            </a:rPr>
            <a:t>２．数式が入っているセルは、原則として数値を入力したり、数式を変更しないでください。</a:t>
          </a:r>
          <a:endParaRPr kumimoji="1" lang="en-US" altLang="ja-JP" sz="1100">
            <a:solidFill>
              <a:sysClr val="windowText" lastClr="000000"/>
            </a:solidFill>
          </a:endParaRPr>
        </a:p>
        <a:p>
          <a:r>
            <a:rPr kumimoji="1" lang="ja-JP" altLang="en-US" sz="1100">
              <a:solidFill>
                <a:sysClr val="windowText" lastClr="000000"/>
              </a:solidFill>
            </a:rPr>
            <a:t>　　ただし、不都合がある場合は、適宜調整してください。</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　　なお、ファイルを電子データで提出する際は、計算式（関数等）がわかるようにしてください。</a:t>
          </a:r>
          <a:endParaRPr kumimoji="1" lang="en-US" altLang="ja-JP" sz="1100">
            <a:solidFill>
              <a:sysClr val="windowText" lastClr="000000"/>
            </a:solidFill>
          </a:endParaRPr>
        </a:p>
        <a:p>
          <a:endParaRPr kumimoji="1" lang="en-US" altLang="ja-JP" sz="1100">
            <a:solidFill>
              <a:sysClr val="windowText" lastClr="000000"/>
            </a:solidFill>
          </a:endParaRPr>
        </a:p>
        <a:p>
          <a:r>
            <a:rPr kumimoji="1" lang="ja-JP" altLang="en-US" sz="1100">
              <a:solidFill>
                <a:sysClr val="windowText" lastClr="000000"/>
              </a:solidFill>
            </a:rPr>
            <a:t>３．各様式の間で、金額を整合させてください。</a:t>
          </a:r>
          <a:endParaRPr kumimoji="1" lang="en-US" altLang="ja-JP" sz="1100">
            <a:solidFill>
              <a:sysClr val="windowText" lastClr="000000"/>
            </a:solidFill>
          </a:endParaRPr>
        </a:p>
        <a:p>
          <a:endParaRPr kumimoji="1" lang="en-US" altLang="ja-JP" sz="11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４</a:t>
          </a:r>
          <a:r>
            <a:rPr kumimoji="1" lang="ja-JP" altLang="ja-JP" sz="1100">
              <a:solidFill>
                <a:sysClr val="windowText" lastClr="000000"/>
              </a:solidFill>
              <a:effectLst/>
              <a:latin typeface="+mn-lt"/>
              <a:ea typeface="+mn-ea"/>
              <a:cs typeface="+mn-cs"/>
            </a:rPr>
            <a:t>．金額は円単位で入力し、１円未満の端数の扱いはそれぞれの様式の指示に従ってください。</a:t>
          </a: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５．消費税及び地方消費税の税率は、</a:t>
          </a:r>
          <a:r>
            <a:rPr kumimoji="1" lang="en-US" altLang="ja-JP" sz="1100">
              <a:solidFill>
                <a:sysClr val="windowText" lastClr="000000"/>
              </a:solidFill>
              <a:effectLst/>
              <a:latin typeface="+mn-lt"/>
              <a:ea typeface="+mn-ea"/>
              <a:cs typeface="+mn-cs"/>
            </a:rPr>
            <a:t>10</a:t>
          </a:r>
          <a:r>
            <a:rPr kumimoji="1" lang="ja-JP" altLang="en-US" sz="1100">
              <a:solidFill>
                <a:sysClr val="windowText" lastClr="000000"/>
              </a:solidFill>
              <a:effectLst/>
              <a:latin typeface="+mn-lt"/>
              <a:ea typeface="+mn-ea"/>
              <a:cs typeface="+mn-cs"/>
            </a:rPr>
            <a:t>％としてください。</a:t>
          </a:r>
          <a:endParaRPr lang="ja-JP" altLang="ja-JP">
            <a:solidFill>
              <a:sysClr val="windowText" lastClr="000000"/>
            </a:solidFill>
            <a:effectLst/>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9525</xdr:colOff>
      <xdr:row>4</xdr:row>
      <xdr:rowOff>28575</xdr:rowOff>
    </xdr:from>
    <xdr:to>
      <xdr:col>4</xdr:col>
      <xdr:colOff>0</xdr:colOff>
      <xdr:row>6</xdr:row>
      <xdr:rowOff>0</xdr:rowOff>
    </xdr:to>
    <xdr:sp macro="" textlink="">
      <xdr:nvSpPr>
        <xdr:cNvPr id="2" name="Line 1">
          <a:extLst>
            <a:ext uri="{FF2B5EF4-FFF2-40B4-BE49-F238E27FC236}">
              <a16:creationId xmlns:a16="http://schemas.microsoft.com/office/drawing/2014/main" id="{00000000-0008-0000-1400-000002000000}"/>
            </a:ext>
          </a:extLst>
        </xdr:cNvPr>
        <xdr:cNvSpPr>
          <a:spLocks noChangeShapeType="1"/>
        </xdr:cNvSpPr>
      </xdr:nvSpPr>
      <xdr:spPr bwMode="auto">
        <a:xfrm>
          <a:off x="108585" y="691515"/>
          <a:ext cx="2451735" cy="352425"/>
        </a:xfrm>
        <a:prstGeom prst="line">
          <a:avLst/>
        </a:prstGeom>
        <a:noFill/>
        <a:ln w="9525">
          <a:solidFill>
            <a:srgbClr val="000000"/>
          </a:solidFill>
          <a:round/>
          <a:headEnd/>
          <a:tailEnd/>
        </a:ln>
      </xdr:spPr>
    </xdr:sp>
    <xdr:clientData/>
  </xdr:twoCellAnchor>
  <xdr:twoCellAnchor>
    <xdr:from>
      <xdr:col>1</xdr:col>
      <xdr:colOff>9525</xdr:colOff>
      <xdr:row>24</xdr:row>
      <xdr:rowOff>28575</xdr:rowOff>
    </xdr:from>
    <xdr:to>
      <xdr:col>4</xdr:col>
      <xdr:colOff>0</xdr:colOff>
      <xdr:row>26</xdr:row>
      <xdr:rowOff>0</xdr:rowOff>
    </xdr:to>
    <xdr:sp macro="" textlink="">
      <xdr:nvSpPr>
        <xdr:cNvPr id="3" name="Line 1">
          <a:extLst>
            <a:ext uri="{FF2B5EF4-FFF2-40B4-BE49-F238E27FC236}">
              <a16:creationId xmlns:a16="http://schemas.microsoft.com/office/drawing/2014/main" id="{00000000-0008-0000-1400-000003000000}"/>
            </a:ext>
          </a:extLst>
        </xdr:cNvPr>
        <xdr:cNvSpPr>
          <a:spLocks noChangeShapeType="1"/>
        </xdr:cNvSpPr>
      </xdr:nvSpPr>
      <xdr:spPr bwMode="auto">
        <a:xfrm>
          <a:off x="108585" y="4402455"/>
          <a:ext cx="2451735" cy="352425"/>
        </a:xfrm>
        <a:prstGeom prst="line">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_3-04-&#29872;&#22659;&#35336;&#30011;&#23460;-365\10_&#31649;&#29702;&#36039;&#26009;\11_M&#19977;&#33777;UFJ&#12522;&#12469;&#12540;&#12481;&#65286;&#12467;&#12531;&#12469;&#12523;&#12486;&#12451;&#12531;&#12464;&#38306;&#36899;\H&#26481;&#22823;&#38442;&#24066;&#23627;&#20869;&#36939;&#21205;&#22580;&#31354;&#35519;&#35373;&#20633;&#31561;&#25972;&#20633;PFI\001&#26908;&#35342;\&#27096;&#24335;&#65305;&#65293;&#652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８－２"/>
      <sheetName val="作業用"/>
      <sheetName val="令和4年度配置"/>
    </sheetNames>
    <sheetDataSet>
      <sheetData sheetId="0"/>
      <sheetData sheetId="1"/>
      <sheetData sheetId="2">
        <row r="4">
          <cell r="A4">
            <v>1</v>
          </cell>
          <cell r="B4">
            <v>101</v>
          </cell>
          <cell r="C4" t="str">
            <v>縄手小学校</v>
          </cell>
          <cell r="D4">
            <v>200</v>
          </cell>
          <cell r="E4">
            <v>161</v>
          </cell>
          <cell r="F4">
            <v>50</v>
          </cell>
          <cell r="G4">
            <v>238.09523809523807</v>
          </cell>
          <cell r="H4">
            <v>150</v>
          </cell>
          <cell r="I4">
            <v>412.39304942116127</v>
          </cell>
        </row>
        <row r="5">
          <cell r="A5">
            <v>2</v>
          </cell>
          <cell r="B5">
            <v>102</v>
          </cell>
          <cell r="C5" t="str">
            <v>縄手北小学校</v>
          </cell>
          <cell r="D5">
            <v>200</v>
          </cell>
          <cell r="E5">
            <v>51</v>
          </cell>
          <cell r="F5">
            <v>50</v>
          </cell>
          <cell r="G5">
            <v>238.09523809523807</v>
          </cell>
          <cell r="H5">
            <v>150</v>
          </cell>
          <cell r="I5">
            <v>412.39304942116127</v>
          </cell>
        </row>
        <row r="6">
          <cell r="A6">
            <v>3</v>
          </cell>
          <cell r="B6">
            <v>103</v>
          </cell>
          <cell r="C6" t="str">
            <v>枚岡東小学校</v>
          </cell>
          <cell r="D6">
            <v>275</v>
          </cell>
          <cell r="E6">
            <v>165</v>
          </cell>
          <cell r="F6">
            <v>75</v>
          </cell>
          <cell r="G6">
            <v>357.14285714285717</v>
          </cell>
          <cell r="H6">
            <v>200</v>
          </cell>
          <cell r="I6">
            <v>549.85739922821494</v>
          </cell>
        </row>
        <row r="7">
          <cell r="A7">
            <v>4</v>
          </cell>
          <cell r="B7">
            <v>104</v>
          </cell>
          <cell r="C7" t="str">
            <v>枚岡西小学校</v>
          </cell>
          <cell r="D7">
            <v>375</v>
          </cell>
          <cell r="E7">
            <v>188</v>
          </cell>
          <cell r="F7">
            <v>75</v>
          </cell>
          <cell r="G7">
            <v>357.14285714285717</v>
          </cell>
          <cell r="H7">
            <v>300</v>
          </cell>
          <cell r="I7">
            <v>824.78609884232253</v>
          </cell>
        </row>
        <row r="8">
          <cell r="A8">
            <v>5</v>
          </cell>
          <cell r="B8">
            <v>105</v>
          </cell>
          <cell r="C8" t="str">
            <v>石切小学校</v>
          </cell>
          <cell r="D8">
            <v>175</v>
          </cell>
          <cell r="E8">
            <v>100</v>
          </cell>
          <cell r="F8">
            <v>75</v>
          </cell>
          <cell r="G8">
            <v>357.14285714285717</v>
          </cell>
          <cell r="H8">
            <v>100</v>
          </cell>
          <cell r="I8">
            <v>274.92869961410747</v>
          </cell>
        </row>
        <row r="9">
          <cell r="A9">
            <v>6</v>
          </cell>
          <cell r="B9">
            <v>106</v>
          </cell>
          <cell r="C9" t="str">
            <v>孔舎衙小学校</v>
          </cell>
          <cell r="D9">
            <v>250</v>
          </cell>
          <cell r="E9">
            <v>149</v>
          </cell>
          <cell r="F9">
            <v>50</v>
          </cell>
          <cell r="G9">
            <v>238.09523809523807</v>
          </cell>
          <cell r="H9">
            <v>200</v>
          </cell>
          <cell r="I9">
            <v>549.85739922821494</v>
          </cell>
        </row>
        <row r="10">
          <cell r="A10">
            <v>7</v>
          </cell>
          <cell r="B10">
            <v>107</v>
          </cell>
          <cell r="C10" t="str">
            <v>上四条小学校</v>
          </cell>
          <cell r="D10">
            <v>200</v>
          </cell>
          <cell r="E10">
            <v>114</v>
          </cell>
          <cell r="F10">
            <v>50</v>
          </cell>
          <cell r="G10">
            <v>238.09523809523807</v>
          </cell>
          <cell r="H10">
            <v>150</v>
          </cell>
          <cell r="I10">
            <v>412.39304942116127</v>
          </cell>
        </row>
        <row r="11">
          <cell r="A11">
            <v>8</v>
          </cell>
          <cell r="B11">
            <v>108</v>
          </cell>
          <cell r="C11" t="str">
            <v>縄手東小学校</v>
          </cell>
          <cell r="D11">
            <v>200</v>
          </cell>
          <cell r="E11">
            <v>184</v>
          </cell>
          <cell r="F11">
            <v>50</v>
          </cell>
          <cell r="G11">
            <v>238.09523809523807</v>
          </cell>
          <cell r="H11">
            <v>150</v>
          </cell>
          <cell r="I11">
            <v>412.39304942116127</v>
          </cell>
        </row>
        <row r="12">
          <cell r="A12">
            <v>9</v>
          </cell>
          <cell r="B12">
            <v>109</v>
          </cell>
          <cell r="C12" t="str">
            <v>孔舎衙東小学校</v>
          </cell>
          <cell r="D12">
            <v>100</v>
          </cell>
          <cell r="E12">
            <v>71</v>
          </cell>
          <cell r="F12">
            <v>50</v>
          </cell>
          <cell r="G12">
            <v>238.09523809523807</v>
          </cell>
          <cell r="H12">
            <v>50</v>
          </cell>
          <cell r="I12">
            <v>137.46434980705374</v>
          </cell>
        </row>
        <row r="13">
          <cell r="A13">
            <v>10</v>
          </cell>
          <cell r="B13">
            <v>110</v>
          </cell>
          <cell r="C13" t="str">
            <v>石切東小学校</v>
          </cell>
          <cell r="D13">
            <v>275</v>
          </cell>
          <cell r="E13">
            <v>165</v>
          </cell>
          <cell r="F13">
            <v>75</v>
          </cell>
          <cell r="G13">
            <v>357.14285714285717</v>
          </cell>
          <cell r="H13">
            <v>200</v>
          </cell>
          <cell r="I13">
            <v>549.85739922821494</v>
          </cell>
        </row>
        <row r="14">
          <cell r="A14">
            <v>11</v>
          </cell>
          <cell r="B14">
            <v>111</v>
          </cell>
          <cell r="C14" t="str">
            <v>成和小学校</v>
          </cell>
          <cell r="D14">
            <v>375</v>
          </cell>
          <cell r="E14">
            <v>129</v>
          </cell>
          <cell r="F14">
            <v>100</v>
          </cell>
          <cell r="G14">
            <v>476.19047619047615</v>
          </cell>
          <cell r="H14">
            <v>100</v>
          </cell>
          <cell r="I14">
            <v>274.92869961410747</v>
          </cell>
        </row>
        <row r="15">
          <cell r="A15">
            <v>12</v>
          </cell>
          <cell r="F15">
            <v>100</v>
          </cell>
          <cell r="G15">
            <v>476.19047619047615</v>
          </cell>
          <cell r="H15">
            <v>75</v>
          </cell>
          <cell r="I15">
            <v>206.19652471058063</v>
          </cell>
        </row>
        <row r="16">
          <cell r="A16">
            <v>13</v>
          </cell>
          <cell r="B16">
            <v>112</v>
          </cell>
          <cell r="C16" t="str">
            <v>北宮小学校</v>
          </cell>
          <cell r="D16">
            <v>150</v>
          </cell>
          <cell r="E16">
            <v>88</v>
          </cell>
          <cell r="F16">
            <v>50</v>
          </cell>
          <cell r="G16">
            <v>238.09523809523807</v>
          </cell>
          <cell r="H16">
            <v>100</v>
          </cell>
          <cell r="I16">
            <v>274.92869961410747</v>
          </cell>
        </row>
        <row r="17">
          <cell r="A17">
            <v>14</v>
          </cell>
          <cell r="B17">
            <v>113</v>
          </cell>
          <cell r="C17" t="str">
            <v>弥栄小学校</v>
          </cell>
          <cell r="D17">
            <v>125</v>
          </cell>
          <cell r="E17">
            <v>79</v>
          </cell>
          <cell r="F17">
            <v>75</v>
          </cell>
          <cell r="G17">
            <v>357.14285714285717</v>
          </cell>
          <cell r="H17">
            <v>50</v>
          </cell>
          <cell r="I17">
            <v>137.46434980705374</v>
          </cell>
          <cell r="J17" t="str">
            <v>R5改修</v>
          </cell>
        </row>
        <row r="18">
          <cell r="A18">
            <v>15</v>
          </cell>
          <cell r="B18">
            <v>114</v>
          </cell>
          <cell r="C18" t="str">
            <v>玉川小学校</v>
          </cell>
          <cell r="D18">
            <v>275</v>
          </cell>
          <cell r="E18">
            <v>154</v>
          </cell>
          <cell r="F18">
            <v>75</v>
          </cell>
          <cell r="G18">
            <v>357.14285714285717</v>
          </cell>
          <cell r="H18">
            <v>200</v>
          </cell>
          <cell r="I18">
            <v>549.85739922821494</v>
          </cell>
        </row>
        <row r="19">
          <cell r="A19">
            <v>16</v>
          </cell>
          <cell r="B19">
            <v>115</v>
          </cell>
          <cell r="C19" t="str">
            <v>玉美小学校</v>
          </cell>
          <cell r="D19">
            <v>200</v>
          </cell>
          <cell r="E19">
            <v>125</v>
          </cell>
          <cell r="F19">
            <v>50</v>
          </cell>
          <cell r="G19">
            <v>238.09523809523807</v>
          </cell>
          <cell r="H19">
            <v>150</v>
          </cell>
          <cell r="I19">
            <v>412.39304942116127</v>
          </cell>
        </row>
        <row r="20">
          <cell r="A20">
            <v>17</v>
          </cell>
          <cell r="B20">
            <v>116</v>
          </cell>
          <cell r="C20" t="str">
            <v>英田北小学校</v>
          </cell>
          <cell r="D20">
            <v>600</v>
          </cell>
          <cell r="E20">
            <v>259</v>
          </cell>
          <cell r="F20">
            <v>100</v>
          </cell>
          <cell r="G20">
            <v>476.19047619047615</v>
          </cell>
          <cell r="H20">
            <v>500</v>
          </cell>
          <cell r="I20">
            <v>1374.6434980705376</v>
          </cell>
        </row>
        <row r="21">
          <cell r="A21">
            <v>18</v>
          </cell>
          <cell r="B21">
            <v>117</v>
          </cell>
          <cell r="C21" t="str">
            <v>若江小学校</v>
          </cell>
          <cell r="D21">
            <v>125</v>
          </cell>
          <cell r="E21">
            <v>91</v>
          </cell>
          <cell r="F21">
            <v>50</v>
          </cell>
          <cell r="G21">
            <v>238.09523809523807</v>
          </cell>
          <cell r="H21">
            <v>75</v>
          </cell>
          <cell r="I21">
            <v>206.19652471058063</v>
          </cell>
        </row>
        <row r="22">
          <cell r="A22">
            <v>19</v>
          </cell>
          <cell r="B22">
            <v>118</v>
          </cell>
          <cell r="C22" t="str">
            <v>花園小学校</v>
          </cell>
          <cell r="D22">
            <v>100</v>
          </cell>
          <cell r="E22">
            <v>67</v>
          </cell>
          <cell r="F22">
            <v>50</v>
          </cell>
          <cell r="G22">
            <v>238.09523809523807</v>
          </cell>
          <cell r="H22">
            <v>50</v>
          </cell>
          <cell r="I22">
            <v>137.46434980705374</v>
          </cell>
        </row>
        <row r="23">
          <cell r="A23">
            <v>20</v>
          </cell>
          <cell r="B23">
            <v>119</v>
          </cell>
          <cell r="C23" t="str">
            <v>鴻池東小学校</v>
          </cell>
          <cell r="D23">
            <v>125</v>
          </cell>
          <cell r="E23">
            <v>88</v>
          </cell>
          <cell r="F23">
            <v>75</v>
          </cell>
          <cell r="G23">
            <v>357.14285714285717</v>
          </cell>
          <cell r="H23">
            <v>50</v>
          </cell>
          <cell r="I23">
            <v>137.46434980705374</v>
          </cell>
        </row>
        <row r="24">
          <cell r="A24">
            <v>21</v>
          </cell>
          <cell r="B24">
            <v>120</v>
          </cell>
          <cell r="C24" t="str">
            <v>玉串小学校</v>
          </cell>
          <cell r="D24">
            <v>125</v>
          </cell>
          <cell r="E24">
            <v>81</v>
          </cell>
          <cell r="F24">
            <v>75</v>
          </cell>
          <cell r="G24">
            <v>357.14285714285717</v>
          </cell>
          <cell r="H24">
            <v>50</v>
          </cell>
          <cell r="I24">
            <v>137.46434980705374</v>
          </cell>
        </row>
        <row r="25">
          <cell r="A25">
            <v>22</v>
          </cell>
          <cell r="B25">
            <v>121</v>
          </cell>
          <cell r="C25" t="str">
            <v>岩田西小学校</v>
          </cell>
          <cell r="D25">
            <v>400</v>
          </cell>
          <cell r="E25">
            <v>217</v>
          </cell>
          <cell r="F25">
            <v>100</v>
          </cell>
          <cell r="G25">
            <v>476.19047619047615</v>
          </cell>
          <cell r="H25">
            <v>300</v>
          </cell>
          <cell r="I25">
            <v>824.78609884232253</v>
          </cell>
        </row>
        <row r="26">
          <cell r="A26">
            <v>23</v>
          </cell>
          <cell r="B26">
            <v>122</v>
          </cell>
          <cell r="C26" t="str">
            <v>英田南小学校</v>
          </cell>
          <cell r="D26">
            <v>375</v>
          </cell>
          <cell r="E26">
            <v>190</v>
          </cell>
          <cell r="F26">
            <v>75</v>
          </cell>
          <cell r="G26">
            <v>357.14285714285717</v>
          </cell>
          <cell r="H26">
            <v>300</v>
          </cell>
          <cell r="I26">
            <v>824.78609884232253</v>
          </cell>
        </row>
        <row r="27">
          <cell r="A27">
            <v>24</v>
          </cell>
          <cell r="B27">
            <v>123</v>
          </cell>
          <cell r="C27" t="str">
            <v>加納小学校</v>
          </cell>
          <cell r="D27">
            <v>150</v>
          </cell>
          <cell r="E27">
            <v>108</v>
          </cell>
          <cell r="F27">
            <v>100</v>
          </cell>
          <cell r="G27">
            <v>476.19047619047615</v>
          </cell>
          <cell r="H27">
            <v>50</v>
          </cell>
          <cell r="I27">
            <v>137.46434980705374</v>
          </cell>
        </row>
        <row r="28">
          <cell r="A28">
            <v>25</v>
          </cell>
          <cell r="B28">
            <v>124</v>
          </cell>
          <cell r="C28" t="str">
            <v>花園北小学校</v>
          </cell>
          <cell r="D28">
            <v>200</v>
          </cell>
          <cell r="E28">
            <v>62</v>
          </cell>
          <cell r="F28">
            <v>100</v>
          </cell>
          <cell r="G28">
            <v>476.19047619047615</v>
          </cell>
          <cell r="H28">
            <v>100</v>
          </cell>
          <cell r="I28">
            <v>274.92869961410747</v>
          </cell>
        </row>
        <row r="29">
          <cell r="A29">
            <v>26</v>
          </cell>
          <cell r="B29">
            <v>125</v>
          </cell>
          <cell r="C29" t="str">
            <v>荒川小学校</v>
          </cell>
          <cell r="D29">
            <v>100</v>
          </cell>
          <cell r="E29">
            <v>80</v>
          </cell>
          <cell r="F29">
            <v>50</v>
          </cell>
          <cell r="G29">
            <v>238.09523809523807</v>
          </cell>
          <cell r="H29">
            <v>50</v>
          </cell>
          <cell r="I29">
            <v>137.46434980705374</v>
          </cell>
          <cell r="J29" t="str">
            <v>R4改修</v>
          </cell>
        </row>
        <row r="30">
          <cell r="A30">
            <v>27</v>
          </cell>
          <cell r="B30">
            <v>126</v>
          </cell>
          <cell r="C30" t="str">
            <v>長堂小学校</v>
          </cell>
          <cell r="D30">
            <v>225</v>
          </cell>
          <cell r="E30">
            <v>134</v>
          </cell>
          <cell r="F30">
            <v>75</v>
          </cell>
          <cell r="G30">
            <v>357.14285714285717</v>
          </cell>
          <cell r="H30">
            <v>150</v>
          </cell>
          <cell r="I30">
            <v>412.39304942116127</v>
          </cell>
        </row>
        <row r="31">
          <cell r="A31">
            <v>28</v>
          </cell>
          <cell r="B31">
            <v>127</v>
          </cell>
          <cell r="C31" t="str">
            <v>高井田東小学校</v>
          </cell>
          <cell r="D31">
            <v>150</v>
          </cell>
          <cell r="E31">
            <v>105</v>
          </cell>
          <cell r="F31">
            <v>75</v>
          </cell>
          <cell r="G31">
            <v>357.14285714285717</v>
          </cell>
          <cell r="H31">
            <v>75</v>
          </cell>
          <cell r="I31">
            <v>206.19652471058063</v>
          </cell>
        </row>
        <row r="32">
          <cell r="A32">
            <v>29</v>
          </cell>
          <cell r="B32">
            <v>128</v>
          </cell>
          <cell r="C32" t="str">
            <v>森河内小学校</v>
          </cell>
          <cell r="D32">
            <v>250</v>
          </cell>
          <cell r="E32">
            <v>179</v>
          </cell>
          <cell r="F32">
            <v>50</v>
          </cell>
          <cell r="G32">
            <v>238.09523809523807</v>
          </cell>
          <cell r="H32">
            <v>200</v>
          </cell>
          <cell r="I32">
            <v>549.85739922821494</v>
          </cell>
          <cell r="J32" t="str">
            <v>R5改修</v>
          </cell>
        </row>
        <row r="33">
          <cell r="A33">
            <v>30</v>
          </cell>
          <cell r="B33">
            <v>129</v>
          </cell>
          <cell r="C33" t="str">
            <v>高井田西小学校</v>
          </cell>
          <cell r="D33">
            <v>150</v>
          </cell>
          <cell r="E33">
            <v>51</v>
          </cell>
          <cell r="F33">
            <v>75</v>
          </cell>
          <cell r="G33">
            <v>357.14285714285717</v>
          </cell>
          <cell r="H33">
            <v>75</v>
          </cell>
          <cell r="I33">
            <v>206.19652471058063</v>
          </cell>
        </row>
        <row r="34">
          <cell r="A34">
            <v>31</v>
          </cell>
          <cell r="B34">
            <v>130</v>
          </cell>
          <cell r="C34" t="str">
            <v>楠根小学校</v>
          </cell>
          <cell r="D34">
            <v>150</v>
          </cell>
          <cell r="E34">
            <v>85</v>
          </cell>
          <cell r="F34">
            <v>50</v>
          </cell>
          <cell r="G34">
            <v>238.09523809523807</v>
          </cell>
          <cell r="H34">
            <v>100</v>
          </cell>
          <cell r="I34">
            <v>274.92869961410747</v>
          </cell>
          <cell r="J34" t="str">
            <v>R5改修</v>
          </cell>
        </row>
        <row r="35">
          <cell r="A35">
            <v>32</v>
          </cell>
          <cell r="B35">
            <v>131</v>
          </cell>
          <cell r="C35" t="str">
            <v>意岐部小学校</v>
          </cell>
          <cell r="D35">
            <v>200</v>
          </cell>
          <cell r="E35">
            <v>169</v>
          </cell>
          <cell r="F35">
            <v>50</v>
          </cell>
          <cell r="G35">
            <v>238.09523809523807</v>
          </cell>
          <cell r="H35">
            <v>150</v>
          </cell>
          <cell r="I35">
            <v>412.39304942116127</v>
          </cell>
        </row>
        <row r="36">
          <cell r="A36">
            <v>33</v>
          </cell>
          <cell r="B36">
            <v>132</v>
          </cell>
          <cell r="C36" t="str">
            <v>小阪小学校</v>
          </cell>
          <cell r="D36">
            <v>125</v>
          </cell>
          <cell r="E36">
            <v>76</v>
          </cell>
          <cell r="F36">
            <v>50</v>
          </cell>
          <cell r="G36">
            <v>238.09523809523807</v>
          </cell>
          <cell r="H36">
            <v>75</v>
          </cell>
          <cell r="I36">
            <v>206.19652471058063</v>
          </cell>
        </row>
        <row r="37">
          <cell r="A37">
            <v>34</v>
          </cell>
          <cell r="B37">
            <v>133</v>
          </cell>
          <cell r="C37" t="str">
            <v>上小阪小学校</v>
          </cell>
          <cell r="D37">
            <v>125</v>
          </cell>
          <cell r="E37">
            <v>85</v>
          </cell>
          <cell r="F37">
            <v>75</v>
          </cell>
          <cell r="G37">
            <v>357.14285714285717</v>
          </cell>
          <cell r="H37">
            <v>50</v>
          </cell>
          <cell r="I37">
            <v>137.46434980705374</v>
          </cell>
        </row>
        <row r="38">
          <cell r="A38">
            <v>35</v>
          </cell>
          <cell r="B38">
            <v>134</v>
          </cell>
          <cell r="C38" t="str">
            <v>弥刀小学校</v>
          </cell>
          <cell r="D38">
            <v>225</v>
          </cell>
          <cell r="E38">
            <v>152</v>
          </cell>
          <cell r="F38">
            <v>75</v>
          </cell>
          <cell r="G38">
            <v>357.14285714285717</v>
          </cell>
          <cell r="H38">
            <v>150</v>
          </cell>
          <cell r="I38">
            <v>412.39304942116127</v>
          </cell>
        </row>
        <row r="39">
          <cell r="A39">
            <v>36</v>
          </cell>
          <cell r="B39">
            <v>135</v>
          </cell>
          <cell r="C39" t="str">
            <v>長瀬北小学校</v>
          </cell>
          <cell r="D39">
            <v>125</v>
          </cell>
          <cell r="E39">
            <v>71</v>
          </cell>
          <cell r="F39">
            <v>75</v>
          </cell>
          <cell r="G39">
            <v>357.14285714285717</v>
          </cell>
          <cell r="H39">
            <v>50</v>
          </cell>
          <cell r="I39">
            <v>137.46434980705374</v>
          </cell>
        </row>
        <row r="40">
          <cell r="A40">
            <v>37</v>
          </cell>
          <cell r="B40">
            <v>136</v>
          </cell>
          <cell r="C40" t="str">
            <v>長瀬東小学校</v>
          </cell>
          <cell r="D40">
            <v>200</v>
          </cell>
          <cell r="E40">
            <v>105</v>
          </cell>
          <cell r="F40">
            <v>50</v>
          </cell>
          <cell r="G40">
            <v>238.09523809523807</v>
          </cell>
          <cell r="H40">
            <v>150</v>
          </cell>
          <cell r="I40">
            <v>412.39304942116127</v>
          </cell>
        </row>
        <row r="41">
          <cell r="A41">
            <v>38</v>
          </cell>
          <cell r="B41">
            <v>137</v>
          </cell>
          <cell r="C41" t="str">
            <v>八戸の里小学校</v>
          </cell>
          <cell r="D41">
            <v>125</v>
          </cell>
          <cell r="E41">
            <v>92</v>
          </cell>
          <cell r="F41">
            <v>75</v>
          </cell>
          <cell r="G41">
            <v>357.14285714285717</v>
          </cell>
          <cell r="H41">
            <v>50</v>
          </cell>
          <cell r="I41">
            <v>137.46434980705374</v>
          </cell>
        </row>
        <row r="42">
          <cell r="A42">
            <v>39</v>
          </cell>
          <cell r="B42">
            <v>138</v>
          </cell>
          <cell r="C42" t="str">
            <v>長瀬南小学校</v>
          </cell>
          <cell r="D42">
            <v>100</v>
          </cell>
          <cell r="E42">
            <v>59</v>
          </cell>
          <cell r="F42">
            <v>50</v>
          </cell>
          <cell r="G42">
            <v>238.09523809523807</v>
          </cell>
          <cell r="H42">
            <v>50</v>
          </cell>
          <cell r="I42">
            <v>137.46434980705374</v>
          </cell>
        </row>
        <row r="43">
          <cell r="A43">
            <v>40</v>
          </cell>
          <cell r="B43">
            <v>139</v>
          </cell>
          <cell r="C43" t="str">
            <v>弥刀東小学校</v>
          </cell>
          <cell r="D43">
            <v>200</v>
          </cell>
          <cell r="E43">
            <v>147</v>
          </cell>
          <cell r="F43">
            <v>50</v>
          </cell>
          <cell r="G43">
            <v>238.09523809523807</v>
          </cell>
          <cell r="H43">
            <v>150</v>
          </cell>
          <cell r="I43">
            <v>412.39304942116127</v>
          </cell>
        </row>
        <row r="44">
          <cell r="A44">
            <v>41</v>
          </cell>
          <cell r="B44">
            <v>140</v>
          </cell>
          <cell r="C44" t="str">
            <v>長瀬西小学校</v>
          </cell>
          <cell r="D44">
            <v>275</v>
          </cell>
          <cell r="E44">
            <v>132</v>
          </cell>
          <cell r="F44">
            <v>75</v>
          </cell>
          <cell r="G44">
            <v>357.14285714285717</v>
          </cell>
          <cell r="H44">
            <v>200</v>
          </cell>
          <cell r="I44">
            <v>549.85739922821494</v>
          </cell>
        </row>
        <row r="45">
          <cell r="A45">
            <v>42</v>
          </cell>
          <cell r="B45">
            <v>141</v>
          </cell>
          <cell r="C45" t="str">
            <v>楠根東小学校</v>
          </cell>
          <cell r="D45">
            <v>375</v>
          </cell>
          <cell r="E45">
            <v>202</v>
          </cell>
          <cell r="F45">
            <v>75</v>
          </cell>
          <cell r="G45">
            <v>357.14285714285717</v>
          </cell>
          <cell r="H45">
            <v>300</v>
          </cell>
          <cell r="I45">
            <v>824.78609884232253</v>
          </cell>
        </row>
        <row r="46">
          <cell r="A46">
            <v>43</v>
          </cell>
          <cell r="B46">
            <v>142</v>
          </cell>
          <cell r="C46" t="str">
            <v>柏田小学校</v>
          </cell>
          <cell r="D46">
            <v>100</v>
          </cell>
          <cell r="E46">
            <v>62</v>
          </cell>
          <cell r="F46">
            <v>50</v>
          </cell>
          <cell r="G46">
            <v>238.09523809523807</v>
          </cell>
          <cell r="H46">
            <v>50</v>
          </cell>
          <cell r="I46">
            <v>137.46434980705374</v>
          </cell>
        </row>
        <row r="47">
          <cell r="A47">
            <v>44</v>
          </cell>
          <cell r="B47">
            <v>143</v>
          </cell>
          <cell r="C47" t="str">
            <v>西堤小学校</v>
          </cell>
          <cell r="D47">
            <v>250</v>
          </cell>
          <cell r="E47">
            <v>210</v>
          </cell>
          <cell r="F47">
            <v>50</v>
          </cell>
          <cell r="G47">
            <v>238.09523809523807</v>
          </cell>
          <cell r="H47">
            <v>200</v>
          </cell>
          <cell r="I47">
            <v>549.85739922821494</v>
          </cell>
        </row>
        <row r="48">
          <cell r="A48">
            <v>45</v>
          </cell>
          <cell r="B48">
            <v>144</v>
          </cell>
          <cell r="C48" t="str">
            <v>意岐部東小学校</v>
          </cell>
          <cell r="D48">
            <v>300</v>
          </cell>
          <cell r="E48">
            <v>162</v>
          </cell>
          <cell r="F48">
            <v>200</v>
          </cell>
          <cell r="G48">
            <v>952.38095238095229</v>
          </cell>
          <cell r="H48">
            <v>100</v>
          </cell>
          <cell r="I48">
            <v>274.92869961410747</v>
          </cell>
        </row>
        <row r="49">
          <cell r="A49">
            <v>46</v>
          </cell>
          <cell r="B49">
            <v>145</v>
          </cell>
          <cell r="C49" t="str">
            <v>八戸の里東小学校</v>
          </cell>
          <cell r="D49">
            <v>275</v>
          </cell>
          <cell r="E49">
            <v>181</v>
          </cell>
          <cell r="F49">
            <v>75</v>
          </cell>
          <cell r="G49">
            <v>357.14285714285717</v>
          </cell>
          <cell r="H49">
            <v>200</v>
          </cell>
          <cell r="I49">
            <v>549.85739922821494</v>
          </cell>
        </row>
        <row r="50">
          <cell r="A50">
            <v>47</v>
          </cell>
          <cell r="B50">
            <v>146</v>
          </cell>
          <cell r="C50" t="str">
            <v>藤戸小学校</v>
          </cell>
          <cell r="D50">
            <v>250</v>
          </cell>
          <cell r="E50">
            <v>145</v>
          </cell>
          <cell r="F50">
            <v>50</v>
          </cell>
          <cell r="G50">
            <v>238.09523809523807</v>
          </cell>
          <cell r="H50">
            <v>200</v>
          </cell>
          <cell r="I50">
            <v>549.85739922821494</v>
          </cell>
        </row>
        <row r="51">
          <cell r="A51">
            <v>48</v>
          </cell>
          <cell r="B51">
            <v>147</v>
          </cell>
          <cell r="C51" t="str">
            <v>大蓮小学校</v>
          </cell>
          <cell r="D51">
            <v>150</v>
          </cell>
          <cell r="E51">
            <v>70</v>
          </cell>
          <cell r="F51">
            <v>75</v>
          </cell>
          <cell r="G51">
            <v>357.14285714285717</v>
          </cell>
          <cell r="H51">
            <v>75</v>
          </cell>
          <cell r="I51">
            <v>206.19652471058063</v>
          </cell>
        </row>
        <row r="52">
          <cell r="A52">
            <v>49</v>
          </cell>
          <cell r="B52">
            <v>148</v>
          </cell>
          <cell r="C52" t="str">
            <v>桜橋小学校</v>
          </cell>
          <cell r="D52">
            <v>100</v>
          </cell>
          <cell r="E52">
            <v>56</v>
          </cell>
          <cell r="F52">
            <v>50</v>
          </cell>
          <cell r="G52">
            <v>238.09523809523807</v>
          </cell>
          <cell r="H52">
            <v>50</v>
          </cell>
          <cell r="I52">
            <v>137.46434980705374</v>
          </cell>
        </row>
        <row r="53">
          <cell r="A53">
            <v>50</v>
          </cell>
          <cell r="B53">
            <v>149</v>
          </cell>
          <cell r="C53" t="str">
            <v>布施小学校</v>
          </cell>
          <cell r="D53">
            <v>125</v>
          </cell>
          <cell r="E53">
            <v>78</v>
          </cell>
          <cell r="F53">
            <v>75</v>
          </cell>
          <cell r="G53">
            <v>357.14285714285717</v>
          </cell>
          <cell r="H53">
            <v>50</v>
          </cell>
          <cell r="I53">
            <v>137.46434980705374</v>
          </cell>
        </row>
        <row r="54">
          <cell r="A54">
            <v>51</v>
          </cell>
        </row>
        <row r="55">
          <cell r="A55">
            <v>52</v>
          </cell>
          <cell r="B55">
            <v>201</v>
          </cell>
          <cell r="C55" t="str">
            <v>縄手中学校</v>
          </cell>
          <cell r="D55">
            <v>150</v>
          </cell>
          <cell r="E55">
            <v>44</v>
          </cell>
          <cell r="F55">
            <v>75</v>
          </cell>
          <cell r="G55">
            <v>357.14285714285717</v>
          </cell>
          <cell r="H55">
            <v>75</v>
          </cell>
          <cell r="I55">
            <v>206.19652471058063</v>
          </cell>
        </row>
        <row r="56">
          <cell r="A56">
            <v>53</v>
          </cell>
          <cell r="B56">
            <v>202</v>
          </cell>
          <cell r="C56" t="str">
            <v>枚岡中学校</v>
          </cell>
          <cell r="D56">
            <v>200</v>
          </cell>
          <cell r="E56">
            <v>72</v>
          </cell>
          <cell r="F56">
            <v>100</v>
          </cell>
          <cell r="G56">
            <v>476.19047619047615</v>
          </cell>
          <cell r="H56">
            <v>100</v>
          </cell>
          <cell r="I56">
            <v>274.92869961410747</v>
          </cell>
        </row>
        <row r="57">
          <cell r="A57">
            <v>54</v>
          </cell>
          <cell r="B57">
            <v>203</v>
          </cell>
          <cell r="C57" t="str">
            <v>石切中学校</v>
          </cell>
          <cell r="D57">
            <v>325</v>
          </cell>
          <cell r="E57">
            <v>75</v>
          </cell>
          <cell r="F57">
            <v>75</v>
          </cell>
          <cell r="G57">
            <v>357.14285714285717</v>
          </cell>
          <cell r="H57">
            <v>50</v>
          </cell>
          <cell r="I57">
            <v>137.46434980705374</v>
          </cell>
        </row>
        <row r="58">
          <cell r="A58">
            <v>55</v>
          </cell>
          <cell r="G58">
            <v>0</v>
          </cell>
          <cell r="H58">
            <v>200</v>
          </cell>
          <cell r="I58">
            <v>549.85739922821494</v>
          </cell>
        </row>
        <row r="59">
          <cell r="A59">
            <v>56</v>
          </cell>
          <cell r="B59">
            <v>204</v>
          </cell>
          <cell r="C59" t="str">
            <v>縄手北中学校</v>
          </cell>
          <cell r="D59">
            <v>150</v>
          </cell>
          <cell r="E59">
            <v>50</v>
          </cell>
          <cell r="F59">
            <v>75</v>
          </cell>
          <cell r="G59">
            <v>357.14285714285717</v>
          </cell>
          <cell r="H59">
            <v>75</v>
          </cell>
          <cell r="I59">
            <v>206.19652471058063</v>
          </cell>
        </row>
        <row r="60">
          <cell r="A60">
            <v>57</v>
          </cell>
          <cell r="B60">
            <v>205</v>
          </cell>
          <cell r="C60" t="str">
            <v>孔舎衙中学校</v>
          </cell>
          <cell r="D60">
            <v>200</v>
          </cell>
          <cell r="E60">
            <v>55</v>
          </cell>
          <cell r="F60">
            <v>100</v>
          </cell>
          <cell r="G60">
            <v>476.19047619047615</v>
          </cell>
          <cell r="H60">
            <v>100</v>
          </cell>
          <cell r="I60">
            <v>274.92869961410747</v>
          </cell>
        </row>
        <row r="61">
          <cell r="A61">
            <v>58</v>
          </cell>
          <cell r="B61">
            <v>206</v>
          </cell>
          <cell r="C61" t="str">
            <v>盾津中学校</v>
          </cell>
          <cell r="D61">
            <v>200</v>
          </cell>
          <cell r="E61">
            <v>88</v>
          </cell>
          <cell r="F61">
            <v>100</v>
          </cell>
          <cell r="G61">
            <v>476.19047619047615</v>
          </cell>
          <cell r="H61">
            <v>100</v>
          </cell>
          <cell r="I61">
            <v>274.92869961410747</v>
          </cell>
        </row>
        <row r="62">
          <cell r="A62">
            <v>59</v>
          </cell>
          <cell r="B62">
            <v>207</v>
          </cell>
          <cell r="C62" t="str">
            <v>玉川中学校</v>
          </cell>
          <cell r="D62">
            <v>275</v>
          </cell>
          <cell r="E62">
            <v>51</v>
          </cell>
          <cell r="F62">
            <v>75</v>
          </cell>
          <cell r="G62">
            <v>357.14285714285717</v>
          </cell>
          <cell r="H62">
            <v>200</v>
          </cell>
          <cell r="I62">
            <v>549.85739922821494</v>
          </cell>
        </row>
        <row r="63">
          <cell r="A63">
            <v>60</v>
          </cell>
          <cell r="B63">
            <v>208</v>
          </cell>
          <cell r="C63" t="str">
            <v>英田中学校</v>
          </cell>
          <cell r="D63">
            <v>175</v>
          </cell>
          <cell r="E63">
            <v>90</v>
          </cell>
          <cell r="F63">
            <v>75</v>
          </cell>
          <cell r="G63">
            <v>357.14285714285717</v>
          </cell>
          <cell r="H63">
            <v>100</v>
          </cell>
          <cell r="I63">
            <v>274.92869961410747</v>
          </cell>
        </row>
        <row r="64">
          <cell r="A64">
            <v>61</v>
          </cell>
          <cell r="B64">
            <v>209</v>
          </cell>
          <cell r="C64" t="str">
            <v>花園中学校</v>
          </cell>
          <cell r="D64">
            <v>325</v>
          </cell>
          <cell r="E64">
            <v>58</v>
          </cell>
          <cell r="F64">
            <v>75</v>
          </cell>
          <cell r="G64">
            <v>357.14285714285717</v>
          </cell>
          <cell r="H64">
            <v>50</v>
          </cell>
          <cell r="I64">
            <v>137.46434980705374</v>
          </cell>
        </row>
        <row r="65">
          <cell r="A65">
            <v>62</v>
          </cell>
          <cell r="G65">
            <v>0</v>
          </cell>
          <cell r="H65">
            <v>200</v>
          </cell>
          <cell r="I65">
            <v>549.85739922821494</v>
          </cell>
        </row>
        <row r="66">
          <cell r="A66">
            <v>63</v>
          </cell>
          <cell r="B66">
            <v>210</v>
          </cell>
          <cell r="C66" t="str">
            <v>盾津東中学校</v>
          </cell>
          <cell r="D66">
            <v>250</v>
          </cell>
          <cell r="E66">
            <v>245</v>
          </cell>
          <cell r="F66">
            <v>50</v>
          </cell>
          <cell r="G66">
            <v>238.09523809523807</v>
          </cell>
          <cell r="H66">
            <v>200</v>
          </cell>
          <cell r="I66">
            <v>549.85739922821494</v>
          </cell>
        </row>
        <row r="67">
          <cell r="A67">
            <v>64</v>
          </cell>
          <cell r="B67">
            <v>211</v>
          </cell>
          <cell r="C67" t="str">
            <v>若江中学校</v>
          </cell>
          <cell r="D67">
            <v>125</v>
          </cell>
          <cell r="E67">
            <v>60</v>
          </cell>
          <cell r="F67">
            <v>75</v>
          </cell>
          <cell r="G67">
            <v>357.14285714285717</v>
          </cell>
          <cell r="H67">
            <v>50</v>
          </cell>
          <cell r="I67">
            <v>137.46434980705374</v>
          </cell>
        </row>
        <row r="68">
          <cell r="A68">
            <v>65</v>
          </cell>
          <cell r="B68">
            <v>212</v>
          </cell>
          <cell r="C68" t="str">
            <v>長栄中学校</v>
          </cell>
          <cell r="D68">
            <v>275</v>
          </cell>
          <cell r="E68">
            <v>51</v>
          </cell>
          <cell r="F68">
            <v>75</v>
          </cell>
          <cell r="G68">
            <v>357.14285714285717</v>
          </cell>
          <cell r="H68">
            <v>200</v>
          </cell>
          <cell r="I68">
            <v>549.85739922821494</v>
          </cell>
        </row>
        <row r="69">
          <cell r="A69">
            <v>66</v>
          </cell>
          <cell r="B69">
            <v>213</v>
          </cell>
          <cell r="C69" t="str">
            <v>新喜多中学校</v>
          </cell>
          <cell r="D69">
            <v>100</v>
          </cell>
          <cell r="E69">
            <v>40</v>
          </cell>
          <cell r="F69">
            <v>50</v>
          </cell>
          <cell r="G69">
            <v>238.09523809523807</v>
          </cell>
          <cell r="H69">
            <v>50</v>
          </cell>
          <cell r="I69">
            <v>137.46434980705374</v>
          </cell>
        </row>
        <row r="70">
          <cell r="A70">
            <v>67</v>
          </cell>
          <cell r="B70">
            <v>214</v>
          </cell>
          <cell r="C70" t="str">
            <v>金岡中学校</v>
          </cell>
          <cell r="D70">
            <v>150</v>
          </cell>
          <cell r="E70">
            <v>51</v>
          </cell>
          <cell r="F70">
            <v>100</v>
          </cell>
          <cell r="G70">
            <v>476.19047619047615</v>
          </cell>
          <cell r="H70">
            <v>50</v>
          </cell>
          <cell r="I70">
            <v>137.46434980705374</v>
          </cell>
        </row>
        <row r="71">
          <cell r="A71">
            <v>68</v>
          </cell>
          <cell r="B71">
            <v>215</v>
          </cell>
          <cell r="C71" t="str">
            <v>上小阪中学校</v>
          </cell>
          <cell r="D71">
            <v>300</v>
          </cell>
          <cell r="E71">
            <v>47</v>
          </cell>
          <cell r="F71">
            <v>100</v>
          </cell>
          <cell r="G71">
            <v>476.19047619047615</v>
          </cell>
          <cell r="H71">
            <v>100</v>
          </cell>
          <cell r="I71">
            <v>274.92869961410747</v>
          </cell>
        </row>
        <row r="72">
          <cell r="A72">
            <v>69</v>
          </cell>
          <cell r="F72">
            <v>100</v>
          </cell>
          <cell r="G72">
            <v>476.19047619047615</v>
          </cell>
          <cell r="I72">
            <v>0</v>
          </cell>
        </row>
        <row r="73">
          <cell r="A73">
            <v>70</v>
          </cell>
          <cell r="B73">
            <v>216</v>
          </cell>
          <cell r="C73" t="str">
            <v>楠根中学校</v>
          </cell>
          <cell r="D73">
            <v>250</v>
          </cell>
          <cell r="E73">
            <v>46</v>
          </cell>
          <cell r="F73">
            <v>50</v>
          </cell>
          <cell r="G73">
            <v>238.09523809523807</v>
          </cell>
          <cell r="H73">
            <v>200</v>
          </cell>
          <cell r="I73">
            <v>549.85739922821494</v>
          </cell>
        </row>
        <row r="74">
          <cell r="A74">
            <v>71</v>
          </cell>
          <cell r="B74">
            <v>217</v>
          </cell>
          <cell r="C74" t="str">
            <v>意岐部中学校</v>
          </cell>
          <cell r="D74">
            <v>150</v>
          </cell>
          <cell r="E74">
            <v>49</v>
          </cell>
          <cell r="F74">
            <v>75</v>
          </cell>
          <cell r="G74">
            <v>357.14285714285717</v>
          </cell>
          <cell r="H74">
            <v>75</v>
          </cell>
          <cell r="I74">
            <v>206.19652471058063</v>
          </cell>
        </row>
        <row r="75">
          <cell r="A75">
            <v>72</v>
          </cell>
          <cell r="B75">
            <v>218</v>
          </cell>
          <cell r="C75" t="str">
            <v>高井田中学校</v>
          </cell>
          <cell r="D75">
            <v>200</v>
          </cell>
          <cell r="E75">
            <v>39</v>
          </cell>
          <cell r="F75">
            <v>100</v>
          </cell>
          <cell r="G75">
            <v>476.19047619047615</v>
          </cell>
          <cell r="H75">
            <v>100</v>
          </cell>
          <cell r="I75">
            <v>274.92869961410747</v>
          </cell>
        </row>
        <row r="76">
          <cell r="A76">
            <v>73</v>
          </cell>
          <cell r="B76">
            <v>219</v>
          </cell>
          <cell r="C76" t="str">
            <v>小阪中学校</v>
          </cell>
          <cell r="D76">
            <v>200</v>
          </cell>
          <cell r="E76">
            <v>66</v>
          </cell>
          <cell r="F76">
            <v>100</v>
          </cell>
          <cell r="G76">
            <v>476.19047619047615</v>
          </cell>
          <cell r="H76">
            <v>100</v>
          </cell>
          <cell r="I76">
            <v>274.92869961410747</v>
          </cell>
        </row>
        <row r="77">
          <cell r="A77">
            <v>74</v>
          </cell>
          <cell r="B77">
            <v>220</v>
          </cell>
          <cell r="C77" t="str">
            <v>長瀬中学校</v>
          </cell>
          <cell r="D77">
            <v>125</v>
          </cell>
          <cell r="E77">
            <v>47</v>
          </cell>
          <cell r="F77">
            <v>75</v>
          </cell>
          <cell r="G77">
            <v>357.14285714285717</v>
          </cell>
          <cell r="H77">
            <v>50</v>
          </cell>
          <cell r="I77">
            <v>137.46434980705374</v>
          </cell>
        </row>
        <row r="78">
          <cell r="A78">
            <v>75</v>
          </cell>
          <cell r="B78">
            <v>221</v>
          </cell>
          <cell r="C78" t="str">
            <v>弥刀中学校</v>
          </cell>
          <cell r="D78">
            <v>125</v>
          </cell>
          <cell r="E78">
            <v>70</v>
          </cell>
          <cell r="F78">
            <v>75</v>
          </cell>
          <cell r="G78">
            <v>357.14285714285717</v>
          </cell>
          <cell r="H78">
            <v>50</v>
          </cell>
          <cell r="I78">
            <v>137.46434980705374</v>
          </cell>
        </row>
        <row r="79">
          <cell r="A79">
            <v>76</v>
          </cell>
          <cell r="B79">
            <v>222</v>
          </cell>
          <cell r="C79" t="str">
            <v>柏田中学校</v>
          </cell>
          <cell r="D79">
            <v>250</v>
          </cell>
          <cell r="E79">
            <v>55</v>
          </cell>
          <cell r="F79">
            <v>50</v>
          </cell>
          <cell r="G79">
            <v>238.09523809523807</v>
          </cell>
          <cell r="H79">
            <v>50</v>
          </cell>
          <cell r="I79">
            <v>137.46434980705374</v>
          </cell>
        </row>
        <row r="80">
          <cell r="A80">
            <v>77</v>
          </cell>
          <cell r="G80">
            <v>0</v>
          </cell>
          <cell r="H80">
            <v>150</v>
          </cell>
          <cell r="I80">
            <v>412.39304942116127</v>
          </cell>
        </row>
        <row r="81">
          <cell r="A81">
            <v>78</v>
          </cell>
          <cell r="B81" t="str">
            <v>223-01</v>
          </cell>
          <cell r="C81" t="str">
            <v>布施中学校</v>
          </cell>
          <cell r="D81">
            <v>200</v>
          </cell>
          <cell r="E81">
            <v>49</v>
          </cell>
          <cell r="F81">
            <v>100</v>
          </cell>
          <cell r="G81">
            <v>476.19047619047615</v>
          </cell>
          <cell r="H81">
            <v>100</v>
          </cell>
          <cell r="I81">
            <v>274.92869961410747</v>
          </cell>
        </row>
        <row r="82">
          <cell r="C82" t="str">
            <v>意岐部中夜間学級</v>
          </cell>
        </row>
        <row r="83">
          <cell r="A83">
            <v>79</v>
          </cell>
          <cell r="B83" t="str">
            <v>223-02</v>
          </cell>
          <cell r="C83" t="str">
            <v>布施中学校</v>
          </cell>
          <cell r="D83" t="str">
            <v>低圧引込(従量電灯B)</v>
          </cell>
        </row>
        <row r="84">
          <cell r="A84">
            <v>80</v>
          </cell>
        </row>
        <row r="85">
          <cell r="A85">
            <v>81</v>
          </cell>
          <cell r="B85">
            <v>150</v>
          </cell>
          <cell r="C85" t="str">
            <v>池島学園（前期課程）</v>
          </cell>
          <cell r="D85">
            <v>125</v>
          </cell>
          <cell r="E85">
            <v>74</v>
          </cell>
          <cell r="F85">
            <v>75</v>
          </cell>
          <cell r="G85">
            <v>357.14285714285717</v>
          </cell>
          <cell r="H85">
            <v>50</v>
          </cell>
          <cell r="I85">
            <v>137.46434980705374</v>
          </cell>
        </row>
        <row r="86">
          <cell r="A86">
            <v>82</v>
          </cell>
          <cell r="B86">
            <v>224</v>
          </cell>
          <cell r="C86" t="str">
            <v>池島学園（後期課程）</v>
          </cell>
          <cell r="D86">
            <v>100</v>
          </cell>
          <cell r="E86">
            <v>41</v>
          </cell>
          <cell r="F86">
            <v>50</v>
          </cell>
          <cell r="G86">
            <v>238.09523809523807</v>
          </cell>
          <cell r="H86">
            <v>50</v>
          </cell>
          <cell r="I86">
            <v>137.46434980705374</v>
          </cell>
        </row>
        <row r="87">
          <cell r="A87">
            <v>83</v>
          </cell>
          <cell r="B87">
            <v>151</v>
          </cell>
          <cell r="C87" t="str">
            <v>くすは縄手南校（前期課程）</v>
          </cell>
          <cell r="D87">
            <v>150</v>
          </cell>
          <cell r="E87">
            <v>116</v>
          </cell>
          <cell r="F87">
            <v>100</v>
          </cell>
          <cell r="G87">
            <v>476.19047619047615</v>
          </cell>
          <cell r="H87">
            <v>50</v>
          </cell>
          <cell r="I87">
            <v>137.46434980705374</v>
          </cell>
        </row>
        <row r="88">
          <cell r="A88">
            <v>84</v>
          </cell>
          <cell r="B88">
            <v>225</v>
          </cell>
          <cell r="C88" t="str">
            <v>くすは縄手南校（後期課程）</v>
          </cell>
          <cell r="D88">
            <v>300</v>
          </cell>
          <cell r="E88">
            <v>197</v>
          </cell>
          <cell r="F88">
            <v>50</v>
          </cell>
          <cell r="G88">
            <v>238.09523809523807</v>
          </cell>
          <cell r="H88">
            <v>50</v>
          </cell>
          <cell r="I88">
            <v>137.46434980705374</v>
          </cell>
          <cell r="J88" t="str">
            <v>R4改修</v>
          </cell>
        </row>
        <row r="89">
          <cell r="A89">
            <v>85</v>
          </cell>
          <cell r="G89">
            <v>0</v>
          </cell>
          <cell r="H89">
            <v>200</v>
          </cell>
          <cell r="I89">
            <v>549.85739922821494</v>
          </cell>
        </row>
        <row r="90">
          <cell r="A90">
            <v>86</v>
          </cell>
        </row>
        <row r="91">
          <cell r="A91">
            <v>87</v>
          </cell>
          <cell r="B91">
            <v>301</v>
          </cell>
          <cell r="C91" t="str">
            <v>日新高等学校</v>
          </cell>
          <cell r="D91">
            <v>300</v>
          </cell>
          <cell r="E91">
            <v>147</v>
          </cell>
          <cell r="F91">
            <v>150</v>
          </cell>
          <cell r="G91">
            <v>714.28571428571433</v>
          </cell>
          <cell r="H91">
            <v>75</v>
          </cell>
          <cell r="I91">
            <v>206.19652471058063</v>
          </cell>
        </row>
        <row r="92">
          <cell r="A92">
            <v>88</v>
          </cell>
          <cell r="G92">
            <v>0</v>
          </cell>
          <cell r="H92">
            <v>75</v>
          </cell>
          <cell r="I92">
            <v>206.19652471058063</v>
          </cell>
        </row>
        <row r="93">
          <cell r="A93">
            <v>89</v>
          </cell>
        </row>
        <row r="94">
          <cell r="A94">
            <v>90</v>
          </cell>
          <cell r="B94">
            <v>401</v>
          </cell>
          <cell r="C94" t="str">
            <v>教育センター</v>
          </cell>
          <cell r="D94">
            <v>225</v>
          </cell>
          <cell r="E94">
            <v>27</v>
          </cell>
          <cell r="F94">
            <v>75</v>
          </cell>
          <cell r="G94">
            <v>357.14285714285717</v>
          </cell>
          <cell r="H94">
            <v>75</v>
          </cell>
          <cell r="I94">
            <v>206.19652471058063</v>
          </cell>
        </row>
        <row r="95">
          <cell r="A95">
            <v>91</v>
          </cell>
          <cell r="F95">
            <v>75</v>
          </cell>
          <cell r="G95">
            <v>357.14285714285717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tabSelected="1" view="pageBreakPreview" zoomScaleNormal="100" zoomScaleSheetLayoutView="100" workbookViewId="0">
      <selection sqref="A1:D1"/>
    </sheetView>
  </sheetViews>
  <sheetFormatPr defaultColWidth="9.140625" defaultRowHeight="18" customHeight="1"/>
  <cols>
    <col min="1" max="1" width="1.7109375" style="993" customWidth="1"/>
    <col min="2" max="2" width="35.28515625" style="993" customWidth="1"/>
    <col min="3" max="3" width="13.85546875" style="993" customWidth="1"/>
    <col min="4" max="4" width="44.42578125" style="993" customWidth="1"/>
    <col min="5" max="5" width="1.7109375" style="993" customWidth="1"/>
    <col min="6" max="6" width="9.140625" style="993"/>
    <col min="7" max="7" width="3.5703125" style="993" bestFit="1" customWidth="1"/>
    <col min="8" max="16384" width="9.140625" style="993"/>
  </cols>
  <sheetData>
    <row r="1" spans="1:9" ht="18" customHeight="1">
      <c r="A1" s="1094" t="s">
        <v>895</v>
      </c>
      <c r="B1" s="1094"/>
      <c r="C1" s="1094"/>
      <c r="D1" s="1094"/>
      <c r="G1" s="994"/>
      <c r="H1" s="994"/>
    </row>
    <row r="2" spans="1:9" ht="18" customHeight="1">
      <c r="H2" s="995"/>
    </row>
    <row r="3" spans="1:9" ht="18" customHeight="1">
      <c r="B3" s="1094" t="s">
        <v>896</v>
      </c>
      <c r="C3" s="1094"/>
      <c r="D3" s="1094"/>
      <c r="G3" s="994"/>
      <c r="H3" s="994"/>
      <c r="I3" s="994"/>
    </row>
    <row r="5" spans="1:9" ht="18" customHeight="1">
      <c r="B5" s="1095" t="s">
        <v>897</v>
      </c>
      <c r="C5" s="1095"/>
      <c r="D5" s="1095"/>
    </row>
    <row r="7" spans="1:9" ht="18" customHeight="1">
      <c r="B7" s="1093" t="s">
        <v>898</v>
      </c>
      <c r="C7" s="1093"/>
      <c r="D7" s="1093"/>
    </row>
    <row r="8" spans="1:9" ht="18" customHeight="1">
      <c r="C8" s="993" t="s">
        <v>899</v>
      </c>
    </row>
    <row r="9" spans="1:9" ht="18" customHeight="1">
      <c r="C9" s="996" t="s">
        <v>900</v>
      </c>
      <c r="D9" s="997"/>
    </row>
    <row r="10" spans="1:9" ht="18" customHeight="1">
      <c r="C10" s="996" t="s">
        <v>901</v>
      </c>
      <c r="D10" s="997"/>
      <c r="G10" s="994"/>
      <c r="H10" s="994"/>
    </row>
    <row r="11" spans="1:9" ht="18" customHeight="1">
      <c r="C11" s="996" t="s">
        <v>902</v>
      </c>
      <c r="D11" s="996"/>
    </row>
    <row r="13" spans="1:9" ht="33.75" customHeight="1">
      <c r="B13" s="1096" t="s">
        <v>903</v>
      </c>
      <c r="C13" s="1096"/>
      <c r="D13" s="1096"/>
      <c r="G13" s="994"/>
      <c r="H13" s="994"/>
    </row>
    <row r="15" spans="1:9" ht="18" customHeight="1">
      <c r="B15" s="998" t="s">
        <v>904</v>
      </c>
      <c r="C15" s="998" t="s">
        <v>905</v>
      </c>
      <c r="D15" s="998" t="s">
        <v>25</v>
      </c>
    </row>
    <row r="16" spans="1:9" ht="18" customHeight="1">
      <c r="B16" s="999" t="s">
        <v>906</v>
      </c>
      <c r="C16" s="1000"/>
      <c r="D16" s="999"/>
    </row>
    <row r="17" spans="2:8" ht="18" customHeight="1">
      <c r="B17" s="1001" t="s">
        <v>907</v>
      </c>
      <c r="C17" s="1002"/>
      <c r="D17" s="1001"/>
    </row>
    <row r="18" spans="2:8" ht="18" customHeight="1">
      <c r="B18" s="1001" t="s">
        <v>908</v>
      </c>
      <c r="C18" s="1002"/>
      <c r="D18" s="1001"/>
    </row>
    <row r="19" spans="2:8" ht="18" customHeight="1">
      <c r="B19" s="1001" t="s">
        <v>909</v>
      </c>
      <c r="C19" s="1002"/>
      <c r="D19" s="1001"/>
    </row>
    <row r="20" spans="2:8" ht="18" customHeight="1">
      <c r="B20" s="1001" t="s">
        <v>910</v>
      </c>
      <c r="C20" s="1002"/>
      <c r="D20" s="1001"/>
    </row>
    <row r="21" spans="2:8" ht="18" customHeight="1">
      <c r="B21" s="1001" t="s">
        <v>911</v>
      </c>
      <c r="C21" s="1002"/>
      <c r="D21" s="1001"/>
    </row>
    <row r="22" spans="2:8" ht="18" customHeight="1">
      <c r="B22" s="1003" t="s">
        <v>912</v>
      </c>
      <c r="C22" s="1004"/>
      <c r="D22" s="1003"/>
    </row>
    <row r="23" spans="2:8" ht="18" customHeight="1">
      <c r="B23" s="998" t="s">
        <v>12</v>
      </c>
      <c r="C23" s="1005"/>
      <c r="D23" s="1006"/>
    </row>
    <row r="25" spans="2:8" ht="18" customHeight="1">
      <c r="C25" s="1007" t="s">
        <v>913</v>
      </c>
      <c r="G25" s="994"/>
      <c r="H25" s="994"/>
    </row>
    <row r="26" spans="2:8" ht="18" customHeight="1">
      <c r="C26" s="996" t="s">
        <v>901</v>
      </c>
      <c r="D26" s="997"/>
    </row>
    <row r="27" spans="2:8" ht="18" customHeight="1">
      <c r="C27" s="996" t="s">
        <v>900</v>
      </c>
      <c r="D27" s="997"/>
    </row>
    <row r="28" spans="2:8" ht="18" customHeight="1">
      <c r="C28" s="996" t="s">
        <v>914</v>
      </c>
      <c r="D28" s="997"/>
    </row>
    <row r="29" spans="2:8" ht="18" customHeight="1">
      <c r="C29" s="996" t="s">
        <v>915</v>
      </c>
      <c r="D29" s="997"/>
    </row>
    <row r="30" spans="2:8" ht="18" customHeight="1">
      <c r="C30" s="996" t="s">
        <v>916</v>
      </c>
      <c r="D30" s="997"/>
    </row>
    <row r="31" spans="2:8" ht="18" customHeight="1">
      <c r="C31" s="996" t="s">
        <v>917</v>
      </c>
      <c r="D31" s="997"/>
    </row>
    <row r="32" spans="2:8" ht="18" customHeight="1">
      <c r="C32" s="996" t="s">
        <v>918</v>
      </c>
      <c r="D32" s="997"/>
    </row>
    <row r="34" spans="2:8" ht="18" customHeight="1">
      <c r="B34" s="993" t="s">
        <v>919</v>
      </c>
      <c r="C34" s="1008"/>
      <c r="D34" s="1008"/>
      <c r="E34" s="1008"/>
      <c r="F34" s="1008"/>
      <c r="G34" s="1008"/>
      <c r="H34" s="1008"/>
    </row>
    <row r="35" spans="2:8" ht="18" customHeight="1">
      <c r="B35" s="1093" t="s">
        <v>920</v>
      </c>
      <c r="C35" s="1093"/>
      <c r="D35" s="1093"/>
    </row>
  </sheetData>
  <mergeCells count="6">
    <mergeCell ref="B35:D35"/>
    <mergeCell ref="A1:D1"/>
    <mergeCell ref="B3:D3"/>
    <mergeCell ref="B5:D5"/>
    <mergeCell ref="B7:D7"/>
    <mergeCell ref="B13:D13"/>
  </mergeCells>
  <phoneticPr fontId="8"/>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55"/>
  <sheetViews>
    <sheetView view="pageBreakPreview" zoomScaleNormal="100" zoomScaleSheetLayoutView="100" workbookViewId="0"/>
  </sheetViews>
  <sheetFormatPr defaultColWidth="3" defaultRowHeight="13.5"/>
  <cols>
    <col min="1" max="31" width="3" style="1048" customWidth="1"/>
    <col min="32" max="32" width="0.28515625" style="1048" customWidth="1"/>
    <col min="33" max="33" width="3" style="1048" customWidth="1"/>
    <col min="34" max="42" width="12.140625" style="1048" customWidth="1"/>
    <col min="43" max="16384" width="3" style="1048"/>
  </cols>
  <sheetData>
    <row r="1" spans="1:81" s="1039" customFormat="1" ht="21" customHeight="1">
      <c r="Z1" s="1154" t="s">
        <v>1127</v>
      </c>
      <c r="AA1" s="1154"/>
      <c r="AB1" s="1154"/>
      <c r="AC1" s="1154"/>
      <c r="AD1" s="1154"/>
      <c r="AE1" s="1040"/>
      <c r="AF1" s="1062"/>
      <c r="AG1" s="1136" t="s">
        <v>960</v>
      </c>
      <c r="AH1" s="1041"/>
      <c r="AI1" s="1041"/>
      <c r="AJ1" s="1041"/>
      <c r="AK1" s="1041"/>
      <c r="AL1" s="1041"/>
      <c r="AM1" s="1041"/>
      <c r="AN1" s="1041"/>
      <c r="AO1" s="1041"/>
      <c r="AP1" s="1041"/>
      <c r="AQ1" s="1041"/>
      <c r="AR1" s="1041"/>
    </row>
    <row r="2" spans="1:81" s="1039" customFormat="1" ht="21" customHeight="1">
      <c r="W2" s="1113" t="s">
        <v>961</v>
      </c>
      <c r="X2" s="1113"/>
      <c r="Y2" s="1113"/>
      <c r="Z2" s="1113"/>
      <c r="AA2" s="1113"/>
      <c r="AB2" s="1113"/>
      <c r="AC2" s="1113"/>
      <c r="AD2" s="1113"/>
      <c r="AE2" s="1113"/>
      <c r="AF2" s="1062"/>
      <c r="AG2" s="1136"/>
      <c r="AH2" s="1041"/>
      <c r="AI2" s="1041"/>
      <c r="AJ2" s="1041"/>
      <c r="AK2" s="1041"/>
      <c r="AL2" s="1041"/>
      <c r="AM2" s="1041"/>
      <c r="AN2" s="1041"/>
      <c r="AO2" s="1041"/>
      <c r="AP2" s="1041"/>
      <c r="AQ2" s="1041"/>
      <c r="AR2" s="1041"/>
    </row>
    <row r="3" spans="1:81" s="1039" customFormat="1" ht="18" customHeight="1">
      <c r="A3" s="1048"/>
      <c r="B3" s="1039" t="s">
        <v>1128</v>
      </c>
      <c r="Y3" s="1042"/>
      <c r="Z3" s="1042"/>
      <c r="AA3" s="1042"/>
      <c r="AB3" s="1042"/>
      <c r="AC3" s="1042"/>
      <c r="AD3" s="1042"/>
      <c r="AE3" s="1042"/>
      <c r="AF3" s="1062"/>
      <c r="AG3" s="1136"/>
      <c r="AH3" s="1041"/>
      <c r="AI3" s="1041"/>
      <c r="AJ3" s="1041"/>
      <c r="AK3" s="1041"/>
      <c r="AL3" s="1041"/>
      <c r="AM3" s="1041"/>
      <c r="AN3" s="1041"/>
      <c r="AO3" s="1041"/>
      <c r="AP3" s="1041"/>
      <c r="AQ3" s="1041"/>
      <c r="AR3" s="1041"/>
    </row>
    <row r="4" spans="1:81" s="1039" customFormat="1" ht="18" customHeight="1">
      <c r="Q4" s="1039" t="s">
        <v>1119</v>
      </c>
      <c r="Y4" s="1042"/>
      <c r="Z4" s="1042"/>
      <c r="AA4" s="1042"/>
      <c r="AB4" s="1042"/>
      <c r="AC4" s="1042"/>
      <c r="AD4" s="1042"/>
      <c r="AE4" s="1042"/>
      <c r="AF4" s="1062"/>
      <c r="AG4" s="1136"/>
      <c r="AH4" s="1041"/>
      <c r="AI4" s="1041"/>
      <c r="AJ4" s="1041"/>
      <c r="AK4" s="1041"/>
      <c r="AL4" s="1041"/>
      <c r="AM4" s="1041"/>
      <c r="AN4" s="1041"/>
      <c r="AO4" s="1041"/>
      <c r="AP4" s="1041"/>
      <c r="AQ4" s="1041"/>
      <c r="AR4" s="1041"/>
    </row>
    <row r="5" spans="1:81" s="1039" customFormat="1" ht="18" customHeight="1">
      <c r="Q5" s="1039" t="s">
        <v>970</v>
      </c>
      <c r="V5" s="1157"/>
      <c r="W5" s="1157"/>
      <c r="X5" s="1157"/>
      <c r="Y5" s="1157"/>
      <c r="Z5" s="1157"/>
      <c r="AA5" s="1157"/>
      <c r="AB5" s="1157"/>
      <c r="AC5" s="1157"/>
      <c r="AD5" s="1157"/>
      <c r="AE5" s="1042"/>
      <c r="AF5" s="1062"/>
      <c r="AG5" s="1136"/>
      <c r="AH5" s="1041"/>
      <c r="AI5" s="1041"/>
      <c r="AJ5" s="1041"/>
      <c r="AK5" s="1041"/>
      <c r="AL5" s="1041"/>
      <c r="AM5" s="1041"/>
      <c r="AN5" s="1041"/>
      <c r="AO5" s="1041"/>
      <c r="AP5" s="1041"/>
      <c r="AQ5" s="1041"/>
      <c r="AR5" s="1041"/>
    </row>
    <row r="6" spans="1:81" s="1039" customFormat="1" ht="18" customHeight="1">
      <c r="Q6" s="1039" t="s">
        <v>923</v>
      </c>
      <c r="V6" s="1157"/>
      <c r="W6" s="1157"/>
      <c r="X6" s="1157"/>
      <c r="Y6" s="1157"/>
      <c r="Z6" s="1157"/>
      <c r="AA6" s="1157"/>
      <c r="AB6" s="1157"/>
      <c r="AC6" s="1157"/>
      <c r="AD6" s="1157"/>
      <c r="AE6" s="1042"/>
      <c r="AF6" s="1062"/>
      <c r="AG6" s="1136"/>
      <c r="AH6" s="1041"/>
      <c r="AI6" s="1041"/>
      <c r="AJ6" s="1041"/>
      <c r="AK6" s="1041"/>
      <c r="AL6" s="1041"/>
      <c r="AM6" s="1041"/>
      <c r="AN6" s="1041"/>
      <c r="AO6" s="1041"/>
      <c r="AP6" s="1041"/>
      <c r="AQ6" s="1041"/>
      <c r="AR6" s="1041"/>
    </row>
    <row r="7" spans="1:81" s="1039" customFormat="1" ht="18" customHeight="1">
      <c r="Q7" s="1039" t="s">
        <v>1120</v>
      </c>
      <c r="V7" s="1157"/>
      <c r="W7" s="1157"/>
      <c r="X7" s="1157"/>
      <c r="Y7" s="1157"/>
      <c r="Z7" s="1157"/>
      <c r="AA7" s="1157"/>
      <c r="AB7" s="1157"/>
      <c r="AC7" s="1157"/>
      <c r="AD7" s="1157"/>
      <c r="AE7" s="1042" t="s">
        <v>1129</v>
      </c>
      <c r="AF7" s="1062"/>
      <c r="AG7" s="1136"/>
      <c r="AH7" s="1041"/>
      <c r="AI7" s="1041"/>
      <c r="AJ7" s="1041"/>
      <c r="AK7" s="1041"/>
      <c r="AL7" s="1041"/>
      <c r="AM7" s="1041"/>
      <c r="AN7" s="1041"/>
      <c r="AO7" s="1041"/>
      <c r="AP7" s="1041"/>
      <c r="AQ7" s="1041"/>
      <c r="AR7" s="1041"/>
    </row>
    <row r="8" spans="1:81" s="1039" customFormat="1" ht="18" customHeight="1">
      <c r="Y8" s="1042"/>
      <c r="Z8" s="1042"/>
      <c r="AA8" s="1042"/>
      <c r="AB8" s="1042"/>
      <c r="AC8" s="1042"/>
      <c r="AD8" s="1042"/>
      <c r="AE8" s="1042"/>
      <c r="AF8" s="1062"/>
      <c r="AG8" s="1136"/>
      <c r="AH8" s="1041"/>
      <c r="AI8" s="1041"/>
      <c r="AJ8" s="1041"/>
      <c r="AK8" s="1041"/>
      <c r="AL8" s="1041"/>
      <c r="AM8" s="1041"/>
      <c r="AN8" s="1041"/>
      <c r="AO8" s="1041"/>
      <c r="AP8" s="1041"/>
      <c r="AQ8" s="1041"/>
      <c r="AR8" s="1041"/>
    </row>
    <row r="9" spans="1:81" s="1039" customFormat="1" ht="12" customHeight="1">
      <c r="A9" s="1181" t="s">
        <v>1130</v>
      </c>
      <c r="B9" s="1181"/>
      <c r="C9" s="1181"/>
      <c r="D9" s="1181"/>
      <c r="E9" s="1181"/>
      <c r="F9" s="1181"/>
      <c r="G9" s="1181"/>
      <c r="H9" s="1181"/>
      <c r="I9" s="1181"/>
      <c r="J9" s="1181"/>
      <c r="K9" s="1181"/>
      <c r="L9" s="1181"/>
      <c r="M9" s="1181"/>
      <c r="N9" s="1181"/>
      <c r="O9" s="1181"/>
      <c r="P9" s="1181"/>
      <c r="Q9" s="1181"/>
      <c r="R9" s="1181"/>
      <c r="S9" s="1181"/>
      <c r="T9" s="1181"/>
      <c r="U9" s="1181"/>
      <c r="V9" s="1181"/>
      <c r="W9" s="1181"/>
      <c r="X9" s="1181"/>
      <c r="Y9" s="1181"/>
      <c r="Z9" s="1181"/>
      <c r="AA9" s="1181"/>
      <c r="AB9" s="1181"/>
      <c r="AC9" s="1181"/>
      <c r="AD9" s="1181"/>
      <c r="AE9" s="1181"/>
      <c r="AF9" s="1062"/>
      <c r="AG9" s="1136"/>
      <c r="AH9" s="1041"/>
      <c r="AI9" s="1041"/>
      <c r="AJ9" s="1041"/>
      <c r="AK9" s="1041"/>
      <c r="AL9" s="1041"/>
      <c r="AM9" s="1041"/>
      <c r="AN9" s="1041"/>
      <c r="AO9" s="1041"/>
      <c r="AP9" s="1041"/>
      <c r="AQ9" s="1041"/>
      <c r="AR9" s="1041"/>
      <c r="CC9" s="1045"/>
    </row>
    <row r="10" spans="1:81" s="1039" customFormat="1" ht="12" customHeight="1">
      <c r="A10" s="1181"/>
      <c r="B10" s="1181"/>
      <c r="C10" s="1181"/>
      <c r="D10" s="1181"/>
      <c r="E10" s="1181"/>
      <c r="F10" s="1181"/>
      <c r="G10" s="1181"/>
      <c r="H10" s="1181"/>
      <c r="I10" s="1181"/>
      <c r="J10" s="1181"/>
      <c r="K10" s="1181"/>
      <c r="L10" s="1181"/>
      <c r="M10" s="1181"/>
      <c r="N10" s="1181"/>
      <c r="O10" s="1181"/>
      <c r="P10" s="1181"/>
      <c r="Q10" s="1181"/>
      <c r="R10" s="1181"/>
      <c r="S10" s="1181"/>
      <c r="T10" s="1181"/>
      <c r="U10" s="1181"/>
      <c r="V10" s="1181"/>
      <c r="W10" s="1181"/>
      <c r="X10" s="1181"/>
      <c r="Y10" s="1181"/>
      <c r="Z10" s="1181"/>
      <c r="AA10" s="1181"/>
      <c r="AB10" s="1181"/>
      <c r="AC10" s="1181"/>
      <c r="AD10" s="1181"/>
      <c r="AE10" s="1181"/>
      <c r="AF10" s="1062"/>
      <c r="AG10" s="1136"/>
      <c r="AH10" s="1041"/>
      <c r="AI10" s="1041"/>
      <c r="AJ10" s="1041"/>
      <c r="AK10" s="1041"/>
      <c r="AL10" s="1041"/>
      <c r="AM10" s="1041"/>
      <c r="AN10" s="1041"/>
      <c r="AO10" s="1041"/>
      <c r="AP10" s="1041"/>
      <c r="AQ10" s="1041"/>
      <c r="AR10" s="1041"/>
      <c r="CC10" s="1045"/>
    </row>
    <row r="11" spans="1:81" s="1039" customFormat="1" ht="18" customHeight="1">
      <c r="A11" s="1085"/>
      <c r="B11" s="1085"/>
      <c r="C11" s="1085"/>
      <c r="D11" s="1085"/>
      <c r="E11" s="1085"/>
      <c r="F11" s="1085"/>
      <c r="G11" s="1085"/>
      <c r="H11" s="1085"/>
      <c r="I11" s="1085"/>
      <c r="J11" s="1085"/>
      <c r="K11" s="1085"/>
      <c r="L11" s="1085"/>
      <c r="M11" s="1085"/>
      <c r="N11" s="1085"/>
      <c r="O11" s="1085"/>
      <c r="P11" s="1085"/>
      <c r="Q11" s="1085"/>
      <c r="R11" s="1085"/>
      <c r="S11" s="1085"/>
      <c r="T11" s="1085"/>
      <c r="U11" s="1085"/>
      <c r="V11" s="1085"/>
      <c r="W11" s="1085"/>
      <c r="X11" s="1085"/>
      <c r="Y11" s="1085"/>
      <c r="Z11" s="1085"/>
      <c r="AA11" s="1085"/>
      <c r="AB11" s="1085"/>
      <c r="AC11" s="1085"/>
      <c r="AD11" s="1085"/>
      <c r="AE11" s="1085"/>
      <c r="AF11" s="1062"/>
      <c r="AG11" s="1136"/>
      <c r="AH11" s="1041"/>
      <c r="AI11" s="1041"/>
      <c r="AJ11" s="1041"/>
      <c r="AK11" s="1041"/>
      <c r="AL11" s="1041"/>
      <c r="AM11" s="1041"/>
      <c r="AN11" s="1041"/>
      <c r="AO11" s="1041"/>
      <c r="AP11" s="1041"/>
      <c r="AQ11" s="1041"/>
      <c r="AR11" s="1041"/>
      <c r="CC11" s="1045"/>
    </row>
    <row r="12" spans="1:81" s="1039" customFormat="1" ht="14.25" customHeight="1">
      <c r="A12" s="1085"/>
      <c r="B12" s="1117" t="s">
        <v>1131</v>
      </c>
      <c r="C12" s="1117"/>
      <c r="D12" s="1117"/>
      <c r="E12" s="1117"/>
      <c r="F12" s="1117"/>
      <c r="G12" s="1117"/>
      <c r="H12" s="1117"/>
      <c r="I12" s="1117"/>
      <c r="J12" s="1117"/>
      <c r="K12" s="1117"/>
      <c r="L12" s="1117"/>
      <c r="M12" s="1117"/>
      <c r="N12" s="1117"/>
      <c r="O12" s="1117"/>
      <c r="P12" s="1117"/>
      <c r="Q12" s="1117"/>
      <c r="R12" s="1117"/>
      <c r="S12" s="1117"/>
      <c r="T12" s="1117"/>
      <c r="U12" s="1117"/>
      <c r="V12" s="1117"/>
      <c r="W12" s="1117"/>
      <c r="X12" s="1117"/>
      <c r="Y12" s="1117"/>
      <c r="Z12" s="1117"/>
      <c r="AA12" s="1117"/>
      <c r="AB12" s="1117"/>
      <c r="AC12" s="1117"/>
      <c r="AD12" s="1117"/>
      <c r="AE12" s="1085"/>
      <c r="AF12" s="1062"/>
      <c r="AG12" s="1136"/>
      <c r="AH12" s="1041"/>
      <c r="AI12" s="1041"/>
      <c r="AJ12" s="1041"/>
      <c r="AK12" s="1041"/>
      <c r="AL12" s="1041"/>
      <c r="AM12" s="1041"/>
      <c r="AN12" s="1041"/>
      <c r="AO12" s="1041"/>
      <c r="AP12" s="1041"/>
      <c r="AQ12" s="1041"/>
      <c r="AR12" s="1041"/>
      <c r="CC12" s="1045"/>
    </row>
    <row r="13" spans="1:81" s="1039" customFormat="1" ht="14.25" customHeight="1">
      <c r="A13" s="1085"/>
      <c r="B13" s="1117"/>
      <c r="C13" s="1117"/>
      <c r="D13" s="1117"/>
      <c r="E13" s="1117"/>
      <c r="F13" s="1117"/>
      <c r="G13" s="1117"/>
      <c r="H13" s="1117"/>
      <c r="I13" s="1117"/>
      <c r="J13" s="1117"/>
      <c r="K13" s="1117"/>
      <c r="L13" s="1117"/>
      <c r="M13" s="1117"/>
      <c r="N13" s="1117"/>
      <c r="O13" s="1117"/>
      <c r="P13" s="1117"/>
      <c r="Q13" s="1117"/>
      <c r="R13" s="1117"/>
      <c r="S13" s="1117"/>
      <c r="T13" s="1117"/>
      <c r="U13" s="1117"/>
      <c r="V13" s="1117"/>
      <c r="W13" s="1117"/>
      <c r="X13" s="1117"/>
      <c r="Y13" s="1117"/>
      <c r="Z13" s="1117"/>
      <c r="AA13" s="1117"/>
      <c r="AB13" s="1117"/>
      <c r="AC13" s="1117"/>
      <c r="AD13" s="1117"/>
      <c r="AE13" s="1085"/>
      <c r="AF13" s="1062"/>
      <c r="AG13" s="1136"/>
      <c r="AH13" s="1041"/>
      <c r="AI13" s="1041"/>
      <c r="AJ13" s="1041"/>
      <c r="AK13" s="1041"/>
      <c r="AL13" s="1041"/>
      <c r="AM13" s="1041"/>
      <c r="AN13" s="1041"/>
      <c r="AO13" s="1041"/>
      <c r="AP13" s="1041"/>
      <c r="AQ13" s="1041"/>
      <c r="AR13" s="1041"/>
      <c r="CC13" s="1045"/>
    </row>
    <row r="14" spans="1:81" s="1039" customFormat="1" ht="14.25" customHeight="1">
      <c r="A14" s="1085"/>
      <c r="B14" s="1117"/>
      <c r="C14" s="1117"/>
      <c r="D14" s="1117"/>
      <c r="E14" s="1117"/>
      <c r="F14" s="1117"/>
      <c r="G14" s="1117"/>
      <c r="H14" s="1117"/>
      <c r="I14" s="1117"/>
      <c r="J14" s="1117"/>
      <c r="K14" s="1117"/>
      <c r="L14" s="1117"/>
      <c r="M14" s="1117"/>
      <c r="N14" s="1117"/>
      <c r="O14" s="1117"/>
      <c r="P14" s="1117"/>
      <c r="Q14" s="1117"/>
      <c r="R14" s="1117"/>
      <c r="S14" s="1117"/>
      <c r="T14" s="1117"/>
      <c r="U14" s="1117"/>
      <c r="V14" s="1117"/>
      <c r="W14" s="1117"/>
      <c r="X14" s="1117"/>
      <c r="Y14" s="1117"/>
      <c r="Z14" s="1117"/>
      <c r="AA14" s="1117"/>
      <c r="AB14" s="1117"/>
      <c r="AC14" s="1117"/>
      <c r="AD14" s="1117"/>
      <c r="AE14" s="1085"/>
      <c r="AF14" s="1062"/>
      <c r="AG14" s="1136"/>
      <c r="AH14" s="1041"/>
      <c r="AI14" s="1041"/>
      <c r="AJ14" s="1041"/>
      <c r="AK14" s="1041"/>
      <c r="AL14" s="1041"/>
      <c r="AM14" s="1041"/>
      <c r="AN14" s="1041"/>
      <c r="AO14" s="1041"/>
      <c r="AP14" s="1041"/>
      <c r="AQ14" s="1041"/>
      <c r="AR14" s="1041"/>
      <c r="CC14" s="1045"/>
    </row>
    <row r="15" spans="1:81" s="1039" customFormat="1" ht="17.25" customHeight="1">
      <c r="AF15" s="1062"/>
      <c r="AG15" s="1136"/>
      <c r="AH15" s="1041"/>
      <c r="AI15" s="1041"/>
      <c r="AJ15" s="1041"/>
      <c r="AK15" s="1041"/>
      <c r="AL15" s="1041"/>
      <c r="AM15" s="1041"/>
      <c r="AN15" s="1041"/>
      <c r="AO15" s="1041"/>
      <c r="AP15" s="1041"/>
      <c r="AQ15" s="1041"/>
      <c r="AR15" s="1041"/>
      <c r="CC15" s="1045"/>
    </row>
    <row r="16" spans="1:81" ht="17.25" customHeight="1">
      <c r="A16" s="1051"/>
      <c r="B16" s="1182" t="s">
        <v>1122</v>
      </c>
      <c r="C16" s="1182"/>
      <c r="D16" s="1182"/>
      <c r="E16" s="1182"/>
      <c r="F16" s="1182"/>
      <c r="G16" s="1182"/>
      <c r="H16" s="1182"/>
      <c r="I16" s="1182"/>
      <c r="J16" s="1182"/>
      <c r="K16" s="1182"/>
      <c r="L16" s="1182"/>
      <c r="M16" s="1182"/>
      <c r="N16" s="1182"/>
      <c r="O16" s="1182"/>
      <c r="P16" s="1182"/>
      <c r="Q16" s="1182"/>
      <c r="R16" s="1182"/>
      <c r="S16" s="1182"/>
      <c r="T16" s="1182"/>
      <c r="U16" s="1182"/>
      <c r="V16" s="1182"/>
      <c r="W16" s="1182"/>
      <c r="X16" s="1182"/>
      <c r="Y16" s="1182"/>
      <c r="Z16" s="1182"/>
      <c r="AA16" s="1182"/>
      <c r="AB16" s="1182"/>
      <c r="AC16" s="1182"/>
      <c r="AD16" s="1182"/>
      <c r="AE16" s="1051"/>
      <c r="AF16" s="1071"/>
      <c r="AG16" s="1136"/>
      <c r="AH16" s="1047"/>
      <c r="AI16" s="1047"/>
      <c r="AJ16" s="1047"/>
      <c r="AK16" s="1047"/>
      <c r="AL16" s="1047"/>
      <c r="AM16" s="1047"/>
      <c r="AN16" s="1047"/>
      <c r="AO16" s="1047"/>
      <c r="AP16" s="1047"/>
      <c r="AQ16" s="1047"/>
      <c r="AR16" s="1047"/>
      <c r="CC16" s="1049"/>
    </row>
    <row r="17" spans="1:84" ht="21.75" customHeight="1">
      <c r="A17" s="1051"/>
      <c r="B17" s="1159" t="s">
        <v>1132</v>
      </c>
      <c r="C17" s="1159"/>
      <c r="D17" s="1159"/>
      <c r="E17" s="1159"/>
      <c r="F17" s="1159"/>
      <c r="G17" s="1159"/>
      <c r="H17" s="1159"/>
      <c r="I17" s="1159"/>
      <c r="J17" s="1159"/>
      <c r="K17" s="1159"/>
      <c r="L17" s="1159"/>
      <c r="M17" s="1159"/>
      <c r="N17" s="1159"/>
      <c r="O17" s="1159"/>
      <c r="P17" s="1159"/>
      <c r="Q17" s="1159"/>
      <c r="R17" s="1159"/>
      <c r="S17" s="1159"/>
      <c r="T17" s="1159"/>
      <c r="U17" s="1159"/>
      <c r="V17" s="1159"/>
      <c r="W17" s="1159"/>
      <c r="X17" s="1159"/>
      <c r="Y17" s="1159"/>
      <c r="Z17" s="1159"/>
      <c r="AA17" s="1159"/>
      <c r="AB17" s="1159"/>
      <c r="AC17" s="1159"/>
      <c r="AD17" s="1159"/>
      <c r="AE17" s="1051"/>
      <c r="AF17" s="1071"/>
      <c r="AG17" s="1136"/>
      <c r="AH17" s="1047"/>
      <c r="AI17" s="1047"/>
      <c r="AJ17" s="1047"/>
      <c r="AK17" s="1047"/>
      <c r="AL17" s="1047"/>
      <c r="AM17" s="1047"/>
      <c r="AN17" s="1047"/>
      <c r="AO17" s="1047"/>
      <c r="AP17" s="1047"/>
      <c r="AQ17" s="1047"/>
      <c r="AR17" s="1047"/>
      <c r="CC17" s="1049"/>
    </row>
    <row r="18" spans="1:84" ht="21.75" customHeight="1">
      <c r="A18" s="1051"/>
      <c r="B18" s="1159"/>
      <c r="C18" s="1159"/>
      <c r="D18" s="1159"/>
      <c r="E18" s="1159"/>
      <c r="F18" s="1159"/>
      <c r="G18" s="1159"/>
      <c r="H18" s="1159"/>
      <c r="I18" s="1159"/>
      <c r="J18" s="1159"/>
      <c r="K18" s="1159"/>
      <c r="L18" s="1159"/>
      <c r="M18" s="1159"/>
      <c r="N18" s="1159"/>
      <c r="O18" s="1159"/>
      <c r="P18" s="1159"/>
      <c r="Q18" s="1159"/>
      <c r="R18" s="1159"/>
      <c r="S18" s="1159"/>
      <c r="T18" s="1159"/>
      <c r="U18" s="1159"/>
      <c r="V18" s="1159"/>
      <c r="W18" s="1159"/>
      <c r="X18" s="1159"/>
      <c r="Y18" s="1159"/>
      <c r="Z18" s="1159"/>
      <c r="AA18" s="1159"/>
      <c r="AB18" s="1159"/>
      <c r="AC18" s="1159"/>
      <c r="AD18" s="1159"/>
      <c r="AE18" s="1051"/>
      <c r="AF18" s="1071"/>
      <c r="AG18" s="1136"/>
      <c r="AH18" s="1047"/>
      <c r="AI18" s="1047"/>
      <c r="AJ18" s="1047"/>
      <c r="AK18" s="1047"/>
      <c r="AL18" s="1047"/>
      <c r="AM18" s="1047"/>
      <c r="AN18" s="1047"/>
      <c r="AO18" s="1047"/>
      <c r="AP18" s="1047"/>
      <c r="AQ18" s="1047"/>
      <c r="AR18" s="1047"/>
      <c r="CC18" s="1049"/>
    </row>
    <row r="19" spans="1:84" ht="24.75" customHeight="1">
      <c r="A19" s="1051"/>
      <c r="B19" s="1159"/>
      <c r="C19" s="1159"/>
      <c r="D19" s="1159"/>
      <c r="E19" s="1159"/>
      <c r="F19" s="1159"/>
      <c r="G19" s="1159"/>
      <c r="H19" s="1159"/>
      <c r="I19" s="1159"/>
      <c r="J19" s="1159"/>
      <c r="K19" s="1159"/>
      <c r="L19" s="1159"/>
      <c r="M19" s="1159"/>
      <c r="N19" s="1159"/>
      <c r="O19" s="1159"/>
      <c r="P19" s="1159"/>
      <c r="Q19" s="1159"/>
      <c r="R19" s="1159"/>
      <c r="S19" s="1159"/>
      <c r="T19" s="1159"/>
      <c r="U19" s="1159"/>
      <c r="V19" s="1159"/>
      <c r="W19" s="1159"/>
      <c r="X19" s="1159"/>
      <c r="Y19" s="1159"/>
      <c r="Z19" s="1159"/>
      <c r="AA19" s="1159"/>
      <c r="AB19" s="1159"/>
      <c r="AC19" s="1159"/>
      <c r="AD19" s="1159"/>
      <c r="AE19" s="1051"/>
      <c r="AF19" s="1071"/>
      <c r="AG19" s="1136"/>
      <c r="AH19" s="1047"/>
      <c r="AI19" s="1047"/>
      <c r="AJ19" s="1047"/>
      <c r="AK19" s="1047"/>
      <c r="AL19" s="1047"/>
      <c r="AM19" s="1047"/>
      <c r="AN19" s="1047"/>
      <c r="AO19" s="1047"/>
      <c r="AP19" s="1047"/>
      <c r="AQ19" s="1047"/>
      <c r="AR19" s="1047"/>
      <c r="CC19" s="1049"/>
    </row>
    <row r="20" spans="1:84" ht="24.75" customHeight="1">
      <c r="A20" s="1051"/>
      <c r="B20" s="1159"/>
      <c r="C20" s="1159"/>
      <c r="D20" s="1159"/>
      <c r="E20" s="1159"/>
      <c r="F20" s="1159"/>
      <c r="G20" s="1159"/>
      <c r="H20" s="1159"/>
      <c r="I20" s="1159"/>
      <c r="J20" s="1159"/>
      <c r="K20" s="1159"/>
      <c r="L20" s="1159"/>
      <c r="M20" s="1159"/>
      <c r="N20" s="1159"/>
      <c r="O20" s="1159"/>
      <c r="P20" s="1159"/>
      <c r="Q20" s="1159"/>
      <c r="R20" s="1159"/>
      <c r="S20" s="1159"/>
      <c r="T20" s="1159"/>
      <c r="U20" s="1159"/>
      <c r="V20" s="1159"/>
      <c r="W20" s="1159"/>
      <c r="X20" s="1159"/>
      <c r="Y20" s="1159"/>
      <c r="Z20" s="1159"/>
      <c r="AA20" s="1159"/>
      <c r="AB20" s="1159"/>
      <c r="AC20" s="1159"/>
      <c r="AD20" s="1159"/>
      <c r="AE20" s="1051"/>
      <c r="AF20" s="1071"/>
      <c r="AG20" s="1136"/>
      <c r="AH20" s="1047"/>
      <c r="AI20" s="1047"/>
      <c r="AJ20" s="1047"/>
      <c r="AK20" s="1047"/>
      <c r="AL20" s="1047"/>
      <c r="AM20" s="1047"/>
      <c r="AN20" s="1047"/>
      <c r="AO20" s="1047"/>
      <c r="AP20" s="1047"/>
      <c r="AQ20" s="1047"/>
      <c r="AR20" s="1047"/>
      <c r="CC20" s="1049"/>
    </row>
    <row r="21" spans="1:84" ht="24.75" customHeight="1">
      <c r="A21" s="1051"/>
      <c r="B21" s="1159"/>
      <c r="C21" s="1159"/>
      <c r="D21" s="1159"/>
      <c r="E21" s="1159"/>
      <c r="F21" s="1159"/>
      <c r="G21" s="1159"/>
      <c r="H21" s="1159"/>
      <c r="I21" s="1159"/>
      <c r="J21" s="1159"/>
      <c r="K21" s="1159"/>
      <c r="L21" s="1159"/>
      <c r="M21" s="1159"/>
      <c r="N21" s="1159"/>
      <c r="O21" s="1159"/>
      <c r="P21" s="1159"/>
      <c r="Q21" s="1159"/>
      <c r="R21" s="1159"/>
      <c r="S21" s="1159"/>
      <c r="T21" s="1159"/>
      <c r="U21" s="1159"/>
      <c r="V21" s="1159"/>
      <c r="W21" s="1159"/>
      <c r="X21" s="1159"/>
      <c r="Y21" s="1159"/>
      <c r="Z21" s="1159"/>
      <c r="AA21" s="1159"/>
      <c r="AB21" s="1159"/>
      <c r="AC21" s="1159"/>
      <c r="AD21" s="1159"/>
      <c r="AE21" s="1051"/>
      <c r="AF21" s="1071"/>
      <c r="AG21" s="1136"/>
      <c r="AH21" s="1047"/>
      <c r="AI21" s="1047"/>
      <c r="AJ21" s="1047"/>
      <c r="AK21" s="1047"/>
      <c r="AL21" s="1047"/>
      <c r="AM21" s="1047"/>
      <c r="AN21" s="1047"/>
      <c r="AO21" s="1047"/>
      <c r="AP21" s="1047"/>
      <c r="AQ21" s="1047"/>
      <c r="AR21" s="1047"/>
      <c r="CC21" s="1049"/>
    </row>
    <row r="22" spans="1:84" ht="24.75" customHeight="1">
      <c r="A22" s="1051"/>
      <c r="B22" s="1159"/>
      <c r="C22" s="1159"/>
      <c r="D22" s="1159"/>
      <c r="E22" s="1159"/>
      <c r="F22" s="1159"/>
      <c r="G22" s="1159"/>
      <c r="H22" s="1159"/>
      <c r="I22" s="1159"/>
      <c r="J22" s="1159"/>
      <c r="K22" s="1159"/>
      <c r="L22" s="1159"/>
      <c r="M22" s="1159"/>
      <c r="N22" s="1159"/>
      <c r="O22" s="1159"/>
      <c r="P22" s="1159"/>
      <c r="Q22" s="1159"/>
      <c r="R22" s="1159"/>
      <c r="S22" s="1159"/>
      <c r="T22" s="1159"/>
      <c r="U22" s="1159"/>
      <c r="V22" s="1159"/>
      <c r="W22" s="1159"/>
      <c r="X22" s="1159"/>
      <c r="Y22" s="1159"/>
      <c r="Z22" s="1159"/>
      <c r="AA22" s="1159"/>
      <c r="AB22" s="1159"/>
      <c r="AC22" s="1159"/>
      <c r="AD22" s="1159"/>
      <c r="AE22" s="1051"/>
      <c r="AF22" s="1071"/>
      <c r="AG22" s="1136"/>
      <c r="AH22" s="1047"/>
      <c r="AI22" s="1047"/>
      <c r="AJ22" s="1047"/>
      <c r="AK22" s="1047"/>
      <c r="AL22" s="1047"/>
      <c r="AM22" s="1047"/>
      <c r="AN22" s="1047"/>
      <c r="AO22" s="1047"/>
      <c r="AP22" s="1047"/>
      <c r="AQ22" s="1047"/>
      <c r="AR22" s="1047"/>
      <c r="CC22" s="1049"/>
    </row>
    <row r="23" spans="1:84" ht="24.75" customHeight="1">
      <c r="A23" s="1051"/>
      <c r="B23" s="1159"/>
      <c r="C23" s="1159"/>
      <c r="D23" s="1159"/>
      <c r="E23" s="1159"/>
      <c r="F23" s="1159"/>
      <c r="G23" s="1159"/>
      <c r="H23" s="1159"/>
      <c r="I23" s="1159"/>
      <c r="J23" s="1159"/>
      <c r="K23" s="1159"/>
      <c r="L23" s="1159"/>
      <c r="M23" s="1159"/>
      <c r="N23" s="1159"/>
      <c r="O23" s="1159"/>
      <c r="P23" s="1159"/>
      <c r="Q23" s="1159"/>
      <c r="R23" s="1159"/>
      <c r="S23" s="1159"/>
      <c r="T23" s="1159"/>
      <c r="U23" s="1159"/>
      <c r="V23" s="1159"/>
      <c r="W23" s="1159"/>
      <c r="X23" s="1159"/>
      <c r="Y23" s="1159"/>
      <c r="Z23" s="1159"/>
      <c r="AA23" s="1159"/>
      <c r="AB23" s="1159"/>
      <c r="AC23" s="1159"/>
      <c r="AD23" s="1159"/>
      <c r="AE23" s="1051"/>
      <c r="AF23" s="1071"/>
      <c r="AG23" s="1136"/>
      <c r="AH23" s="1047"/>
      <c r="AI23" s="1047"/>
      <c r="AJ23" s="1047"/>
      <c r="AK23" s="1047"/>
      <c r="AL23" s="1047"/>
      <c r="AM23" s="1047"/>
      <c r="AN23" s="1047"/>
      <c r="AO23" s="1047"/>
      <c r="AP23" s="1047"/>
      <c r="AQ23" s="1047"/>
      <c r="AR23" s="1047"/>
      <c r="CC23" s="1049"/>
    </row>
    <row r="24" spans="1:84" ht="24.75" customHeight="1">
      <c r="A24" s="1051"/>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051"/>
      <c r="AF24" s="1071"/>
      <c r="AG24" s="1136"/>
      <c r="AH24" s="1047"/>
      <c r="AI24" s="1047"/>
      <c r="AJ24" s="1047"/>
      <c r="AK24" s="1047"/>
      <c r="AL24" s="1047"/>
      <c r="AM24" s="1047"/>
      <c r="AN24" s="1047"/>
      <c r="AO24" s="1047"/>
      <c r="AP24" s="1047"/>
      <c r="AQ24" s="1047"/>
      <c r="AR24" s="1047"/>
      <c r="CC24" s="1049"/>
    </row>
    <row r="25" spans="1:84" ht="24.75" customHeight="1">
      <c r="A25" s="1051"/>
      <c r="B25" s="1159"/>
      <c r="C25" s="1159"/>
      <c r="D25" s="1159"/>
      <c r="E25" s="1159"/>
      <c r="F25" s="1159"/>
      <c r="G25" s="1159"/>
      <c r="H25" s="1159"/>
      <c r="I25" s="1159"/>
      <c r="J25" s="1159"/>
      <c r="K25" s="1159"/>
      <c r="L25" s="1159"/>
      <c r="M25" s="1159"/>
      <c r="N25" s="1159"/>
      <c r="O25" s="1159"/>
      <c r="P25" s="1159"/>
      <c r="Q25" s="1159"/>
      <c r="R25" s="1159"/>
      <c r="S25" s="1159"/>
      <c r="T25" s="1159"/>
      <c r="U25" s="1159"/>
      <c r="V25" s="1159"/>
      <c r="W25" s="1159"/>
      <c r="X25" s="1159"/>
      <c r="Y25" s="1159"/>
      <c r="Z25" s="1159"/>
      <c r="AA25" s="1159"/>
      <c r="AB25" s="1159"/>
      <c r="AC25" s="1159"/>
      <c r="AD25" s="1159"/>
      <c r="AE25" s="1051"/>
      <c r="AF25" s="1071"/>
      <c r="AG25" s="1136"/>
      <c r="AH25" s="1047"/>
      <c r="AI25" s="1047"/>
      <c r="AJ25" s="1047"/>
      <c r="AK25" s="1047"/>
      <c r="AL25" s="1047"/>
      <c r="AM25" s="1047"/>
      <c r="AN25" s="1047"/>
      <c r="AO25" s="1047"/>
      <c r="AP25" s="1047"/>
      <c r="AQ25" s="1047"/>
      <c r="AR25" s="1047"/>
      <c r="CC25" s="1049"/>
    </row>
    <row r="26" spans="1:84" ht="74.25" customHeight="1">
      <c r="A26" s="1051"/>
      <c r="B26" s="1159"/>
      <c r="C26" s="1159"/>
      <c r="D26" s="1159"/>
      <c r="E26" s="1159"/>
      <c r="F26" s="1159"/>
      <c r="G26" s="1159"/>
      <c r="H26" s="1159"/>
      <c r="I26" s="1159"/>
      <c r="J26" s="1159"/>
      <c r="K26" s="1159"/>
      <c r="L26" s="1159"/>
      <c r="M26" s="1159"/>
      <c r="N26" s="1159"/>
      <c r="O26" s="1159"/>
      <c r="P26" s="1159"/>
      <c r="Q26" s="1159"/>
      <c r="R26" s="1159"/>
      <c r="S26" s="1159"/>
      <c r="T26" s="1159"/>
      <c r="U26" s="1159"/>
      <c r="V26" s="1159"/>
      <c r="W26" s="1159"/>
      <c r="X26" s="1159"/>
      <c r="Y26" s="1159"/>
      <c r="Z26" s="1159"/>
      <c r="AA26" s="1159"/>
      <c r="AB26" s="1159"/>
      <c r="AC26" s="1159"/>
      <c r="AD26" s="1159"/>
      <c r="AE26" s="1051"/>
      <c r="AF26" s="1071"/>
      <c r="AG26" s="1136"/>
      <c r="AH26" s="1047"/>
      <c r="AI26" s="1047"/>
      <c r="AJ26" s="1047"/>
      <c r="AK26" s="1047"/>
      <c r="AL26" s="1047"/>
      <c r="AM26" s="1047"/>
      <c r="AN26" s="1047"/>
      <c r="AO26" s="1047"/>
      <c r="AP26" s="1047"/>
      <c r="AQ26" s="1047"/>
      <c r="AR26" s="1047"/>
      <c r="CC26" s="1049"/>
    </row>
    <row r="27" spans="1:84" ht="15.95" customHeight="1">
      <c r="A27" s="1051"/>
      <c r="B27" s="1086" t="s">
        <v>969</v>
      </c>
      <c r="C27" s="1087"/>
      <c r="D27" s="1087"/>
      <c r="E27" s="1087"/>
      <c r="F27" s="1087"/>
      <c r="G27" s="1087"/>
      <c r="H27" s="1087"/>
      <c r="I27" s="1087"/>
      <c r="J27" s="1087"/>
      <c r="K27" s="1087"/>
      <c r="L27" s="1087"/>
      <c r="M27" s="1087"/>
      <c r="N27" s="1087"/>
      <c r="O27" s="1087"/>
      <c r="P27" s="1087"/>
      <c r="Q27" s="1087"/>
      <c r="R27" s="1087"/>
      <c r="S27" s="1087"/>
      <c r="T27" s="1087"/>
      <c r="U27" s="1087"/>
      <c r="V27" s="1087"/>
      <c r="W27" s="1087"/>
      <c r="X27" s="1087"/>
      <c r="Y27" s="1087"/>
      <c r="Z27" s="1087"/>
      <c r="AA27" s="1087"/>
      <c r="AB27" s="1087"/>
      <c r="AC27" s="1087"/>
      <c r="AD27" s="1087"/>
      <c r="AE27" s="1051"/>
      <c r="AF27" s="1071"/>
      <c r="AG27" s="1136"/>
      <c r="AH27" s="1047"/>
      <c r="AI27" s="1047"/>
      <c r="AJ27" s="1047"/>
      <c r="AK27" s="1047"/>
      <c r="AL27" s="1047"/>
      <c r="AM27" s="1047"/>
      <c r="AN27" s="1047"/>
      <c r="AO27" s="1047"/>
      <c r="AP27" s="1047"/>
      <c r="AQ27" s="1047"/>
      <c r="AR27" s="1047"/>
      <c r="CC27" s="1049"/>
    </row>
    <row r="28" spans="1:84" ht="15.95" customHeight="1">
      <c r="B28" s="1148" t="s">
        <v>923</v>
      </c>
      <c r="C28" s="1149"/>
      <c r="D28" s="1149"/>
      <c r="E28" s="1149"/>
      <c r="F28" s="1149"/>
      <c r="G28" s="1149"/>
      <c r="H28" s="1150"/>
      <c r="I28" s="1160"/>
      <c r="J28" s="1161"/>
      <c r="K28" s="1161"/>
      <c r="L28" s="1161"/>
      <c r="M28" s="1161"/>
      <c r="N28" s="1161"/>
      <c r="O28" s="1161"/>
      <c r="P28" s="1161"/>
      <c r="Q28" s="1161"/>
      <c r="R28" s="1161"/>
      <c r="S28" s="1161"/>
      <c r="T28" s="1161"/>
      <c r="U28" s="1161"/>
      <c r="V28" s="1161"/>
      <c r="W28" s="1161"/>
      <c r="X28" s="1161"/>
      <c r="Y28" s="1161"/>
      <c r="Z28" s="1161"/>
      <c r="AA28" s="1161"/>
      <c r="AB28" s="1161"/>
      <c r="AC28" s="1161"/>
      <c r="AD28" s="1162"/>
      <c r="AE28" s="1051"/>
      <c r="AF28" s="1071"/>
      <c r="AG28" s="1136"/>
      <c r="AH28" s="1047"/>
      <c r="AI28" s="1047"/>
      <c r="AJ28" s="1047"/>
      <c r="AK28" s="1047"/>
      <c r="AL28" s="1047"/>
      <c r="AM28" s="1047"/>
      <c r="AN28" s="1047"/>
      <c r="AO28" s="1047"/>
      <c r="AP28" s="1047"/>
      <c r="AQ28" s="1047"/>
      <c r="AR28" s="1047"/>
      <c r="AS28" s="1047"/>
      <c r="AT28" s="1047"/>
      <c r="AU28" s="1047"/>
      <c r="CF28" s="1049"/>
    </row>
    <row r="29" spans="1:84" ht="15.95" customHeight="1">
      <c r="B29" s="1148" t="s">
        <v>970</v>
      </c>
      <c r="C29" s="1149"/>
      <c r="D29" s="1149"/>
      <c r="E29" s="1149"/>
      <c r="F29" s="1149"/>
      <c r="G29" s="1149"/>
      <c r="H29" s="1150"/>
      <c r="I29" s="1160"/>
      <c r="J29" s="1161"/>
      <c r="K29" s="1161"/>
      <c r="L29" s="1161"/>
      <c r="M29" s="1161"/>
      <c r="N29" s="1161"/>
      <c r="O29" s="1161"/>
      <c r="P29" s="1161"/>
      <c r="Q29" s="1161"/>
      <c r="R29" s="1161"/>
      <c r="S29" s="1161"/>
      <c r="T29" s="1161"/>
      <c r="U29" s="1161"/>
      <c r="V29" s="1161"/>
      <c r="W29" s="1161"/>
      <c r="X29" s="1161"/>
      <c r="Y29" s="1161"/>
      <c r="Z29" s="1161"/>
      <c r="AA29" s="1161"/>
      <c r="AB29" s="1161"/>
      <c r="AC29" s="1161"/>
      <c r="AD29" s="1162"/>
      <c r="AE29" s="1051"/>
      <c r="AF29" s="1071"/>
      <c r="AG29" s="1136"/>
      <c r="AH29" s="1047"/>
      <c r="AI29" s="1047"/>
      <c r="AJ29" s="1047"/>
      <c r="AK29" s="1047"/>
      <c r="AL29" s="1047"/>
      <c r="AM29" s="1047"/>
      <c r="AN29" s="1047"/>
      <c r="AO29" s="1047"/>
      <c r="AP29" s="1047"/>
      <c r="AQ29" s="1047"/>
      <c r="AR29" s="1047"/>
      <c r="AS29" s="1047"/>
      <c r="AT29" s="1047"/>
      <c r="AU29" s="1047"/>
      <c r="CF29" s="1049"/>
    </row>
    <row r="30" spans="1:84" ht="15.95" customHeight="1">
      <c r="B30" s="1148" t="s">
        <v>971</v>
      </c>
      <c r="C30" s="1149"/>
      <c r="D30" s="1149"/>
      <c r="E30" s="1149"/>
      <c r="F30" s="1149"/>
      <c r="G30" s="1149"/>
      <c r="H30" s="1150"/>
      <c r="I30" s="1160"/>
      <c r="J30" s="1161"/>
      <c r="K30" s="1161"/>
      <c r="L30" s="1161"/>
      <c r="M30" s="1161"/>
      <c r="N30" s="1161"/>
      <c r="O30" s="1161"/>
      <c r="P30" s="1161"/>
      <c r="Q30" s="1161"/>
      <c r="R30" s="1161"/>
      <c r="S30" s="1161"/>
      <c r="T30" s="1161"/>
      <c r="U30" s="1161"/>
      <c r="V30" s="1161"/>
      <c r="W30" s="1161"/>
      <c r="X30" s="1161"/>
      <c r="Y30" s="1161"/>
      <c r="Z30" s="1161"/>
      <c r="AA30" s="1161"/>
      <c r="AB30" s="1161"/>
      <c r="AC30" s="1161"/>
      <c r="AD30" s="1162"/>
      <c r="AE30" s="1051"/>
      <c r="AF30" s="1071"/>
      <c r="AG30" s="1136"/>
      <c r="AH30" s="1047"/>
      <c r="AI30" s="1047"/>
      <c r="AJ30" s="1047"/>
      <c r="AK30" s="1047"/>
      <c r="AL30" s="1047"/>
      <c r="AM30" s="1047"/>
      <c r="AN30" s="1047"/>
      <c r="AO30" s="1047"/>
      <c r="AP30" s="1047"/>
      <c r="AQ30" s="1047"/>
      <c r="AR30" s="1047"/>
      <c r="AS30" s="1047"/>
      <c r="AT30" s="1047"/>
      <c r="AU30" s="1047"/>
      <c r="CF30" s="1049"/>
    </row>
    <row r="31" spans="1:84" ht="15.95" customHeight="1">
      <c r="B31" s="1148" t="s">
        <v>1133</v>
      </c>
      <c r="C31" s="1149"/>
      <c r="D31" s="1149"/>
      <c r="E31" s="1149"/>
      <c r="F31" s="1149"/>
      <c r="G31" s="1149"/>
      <c r="H31" s="1150"/>
      <c r="I31" s="1160"/>
      <c r="J31" s="1161"/>
      <c r="K31" s="1161"/>
      <c r="L31" s="1161"/>
      <c r="M31" s="1161"/>
      <c r="N31" s="1161"/>
      <c r="O31" s="1161"/>
      <c r="P31" s="1161"/>
      <c r="Q31" s="1161"/>
      <c r="R31" s="1161"/>
      <c r="S31" s="1161"/>
      <c r="T31" s="1161"/>
      <c r="U31" s="1161"/>
      <c r="V31" s="1161"/>
      <c r="W31" s="1161"/>
      <c r="X31" s="1161"/>
      <c r="Y31" s="1161"/>
      <c r="Z31" s="1161"/>
      <c r="AA31" s="1161"/>
      <c r="AB31" s="1161"/>
      <c r="AC31" s="1161"/>
      <c r="AD31" s="1162"/>
      <c r="AE31" s="1051"/>
      <c r="AF31" s="1071"/>
      <c r="AG31" s="1136"/>
      <c r="AH31" s="1047"/>
      <c r="AI31" s="1047"/>
      <c r="AJ31" s="1047"/>
      <c r="AK31" s="1047"/>
      <c r="AL31" s="1047"/>
      <c r="AM31" s="1047"/>
      <c r="AN31" s="1047"/>
      <c r="AO31" s="1047"/>
      <c r="AP31" s="1047"/>
      <c r="AQ31" s="1047"/>
      <c r="AR31" s="1047"/>
      <c r="AS31" s="1047"/>
      <c r="AT31" s="1047"/>
      <c r="AU31" s="1047"/>
      <c r="CF31" s="1049"/>
    </row>
    <row r="32" spans="1:84" ht="15.95" customHeight="1">
      <c r="B32" s="1148" t="s">
        <v>973</v>
      </c>
      <c r="C32" s="1149"/>
      <c r="D32" s="1149"/>
      <c r="E32" s="1149"/>
      <c r="F32" s="1149"/>
      <c r="G32" s="1149"/>
      <c r="H32" s="1150"/>
      <c r="I32" s="1160"/>
      <c r="J32" s="1161"/>
      <c r="K32" s="1161"/>
      <c r="L32" s="1161"/>
      <c r="M32" s="1161"/>
      <c r="N32" s="1161"/>
      <c r="O32" s="1161"/>
      <c r="P32" s="1161"/>
      <c r="Q32" s="1161"/>
      <c r="R32" s="1161"/>
      <c r="S32" s="1161"/>
      <c r="T32" s="1161"/>
      <c r="U32" s="1161"/>
      <c r="V32" s="1161"/>
      <c r="W32" s="1161"/>
      <c r="X32" s="1161"/>
      <c r="Y32" s="1161"/>
      <c r="Z32" s="1161"/>
      <c r="AA32" s="1161"/>
      <c r="AB32" s="1161"/>
      <c r="AC32" s="1161"/>
      <c r="AD32" s="1162"/>
      <c r="AE32" s="1051"/>
      <c r="AF32" s="1071"/>
      <c r="AG32" s="1136"/>
      <c r="AH32" s="1047"/>
      <c r="AI32" s="1047"/>
      <c r="AJ32" s="1047"/>
      <c r="AK32" s="1047"/>
      <c r="AL32" s="1047"/>
      <c r="AM32" s="1047"/>
      <c r="AN32" s="1047"/>
      <c r="AO32" s="1047"/>
      <c r="AP32" s="1047"/>
      <c r="AQ32" s="1047"/>
      <c r="AR32" s="1047"/>
      <c r="AS32" s="1047"/>
      <c r="AT32" s="1047"/>
      <c r="AU32" s="1047"/>
      <c r="CF32" s="1049"/>
    </row>
    <row r="33" spans="1:84" ht="15.95" customHeight="1">
      <c r="B33" s="1148" t="s">
        <v>984</v>
      </c>
      <c r="C33" s="1149"/>
      <c r="D33" s="1149"/>
      <c r="E33" s="1149"/>
      <c r="F33" s="1149"/>
      <c r="G33" s="1149"/>
      <c r="H33" s="1150"/>
      <c r="I33" s="1160"/>
      <c r="J33" s="1161"/>
      <c r="K33" s="1161"/>
      <c r="L33" s="1161"/>
      <c r="M33" s="1161"/>
      <c r="N33" s="1161"/>
      <c r="O33" s="1161"/>
      <c r="P33" s="1161"/>
      <c r="Q33" s="1161"/>
      <c r="R33" s="1161"/>
      <c r="S33" s="1161"/>
      <c r="T33" s="1161"/>
      <c r="U33" s="1161"/>
      <c r="V33" s="1161"/>
      <c r="W33" s="1161"/>
      <c r="X33" s="1161"/>
      <c r="Y33" s="1161"/>
      <c r="Z33" s="1161"/>
      <c r="AA33" s="1161"/>
      <c r="AB33" s="1161"/>
      <c r="AC33" s="1161"/>
      <c r="AD33" s="1162"/>
      <c r="AE33" s="1051"/>
      <c r="AF33" s="1071"/>
      <c r="AG33" s="1136"/>
      <c r="AH33" s="1047"/>
      <c r="AI33" s="1047"/>
      <c r="AJ33" s="1047"/>
      <c r="AK33" s="1047"/>
      <c r="AL33" s="1047"/>
      <c r="AM33" s="1047"/>
      <c r="AN33" s="1047"/>
      <c r="AO33" s="1047"/>
      <c r="AP33" s="1047"/>
      <c r="AQ33" s="1047"/>
      <c r="AR33" s="1047"/>
      <c r="AS33" s="1047"/>
      <c r="AT33" s="1047"/>
      <c r="AU33" s="1047"/>
      <c r="CF33" s="1049"/>
    </row>
    <row r="34" spans="1:84" ht="15.95" customHeight="1">
      <c r="B34" s="1148" t="s">
        <v>975</v>
      </c>
      <c r="C34" s="1149"/>
      <c r="D34" s="1149"/>
      <c r="E34" s="1149"/>
      <c r="F34" s="1149"/>
      <c r="G34" s="1149"/>
      <c r="H34" s="1150"/>
      <c r="I34" s="1160"/>
      <c r="J34" s="1161"/>
      <c r="K34" s="1161"/>
      <c r="L34" s="1161"/>
      <c r="M34" s="1161"/>
      <c r="N34" s="1161"/>
      <c r="O34" s="1161"/>
      <c r="P34" s="1161"/>
      <c r="Q34" s="1161"/>
      <c r="R34" s="1161"/>
      <c r="S34" s="1161"/>
      <c r="T34" s="1161"/>
      <c r="U34" s="1161"/>
      <c r="V34" s="1161"/>
      <c r="W34" s="1161"/>
      <c r="X34" s="1161"/>
      <c r="Y34" s="1161"/>
      <c r="Z34" s="1161"/>
      <c r="AA34" s="1161"/>
      <c r="AB34" s="1161"/>
      <c r="AC34" s="1161"/>
      <c r="AD34" s="1162"/>
      <c r="AE34" s="1051"/>
      <c r="AF34" s="1071"/>
      <c r="AG34" s="1136"/>
      <c r="AH34" s="1047"/>
      <c r="AI34" s="1047"/>
      <c r="AJ34" s="1047"/>
      <c r="AK34" s="1047"/>
      <c r="AL34" s="1047"/>
      <c r="AM34" s="1047"/>
      <c r="AN34" s="1047"/>
      <c r="AO34" s="1047"/>
      <c r="AP34" s="1047"/>
      <c r="AQ34" s="1047"/>
      <c r="AR34" s="1047"/>
      <c r="AS34" s="1047"/>
      <c r="AT34" s="1047"/>
      <c r="AU34" s="1047"/>
      <c r="CF34" s="1049"/>
    </row>
    <row r="35" spans="1:84">
      <c r="B35" s="1074"/>
      <c r="C35" s="1074"/>
      <c r="D35" s="1074"/>
      <c r="E35" s="1074"/>
      <c r="F35" s="1074"/>
      <c r="G35" s="1074"/>
      <c r="H35" s="1074"/>
      <c r="I35" s="1088"/>
      <c r="J35" s="1088"/>
      <c r="K35" s="1088"/>
      <c r="L35" s="1088"/>
      <c r="M35" s="1088"/>
      <c r="N35" s="1088"/>
      <c r="O35" s="1088"/>
      <c r="P35" s="1088"/>
      <c r="Q35" s="1088"/>
      <c r="R35" s="1088"/>
      <c r="S35" s="1088"/>
      <c r="T35" s="1088"/>
      <c r="U35" s="1088"/>
      <c r="V35" s="1088"/>
      <c r="W35" s="1088"/>
      <c r="X35" s="1088"/>
      <c r="Y35" s="1088"/>
      <c r="Z35" s="1088"/>
      <c r="AA35" s="1088"/>
      <c r="AB35" s="1088"/>
      <c r="AC35" s="1088"/>
      <c r="AD35" s="1088"/>
      <c r="AE35" s="1051"/>
      <c r="AF35" s="1071"/>
      <c r="AG35" s="1136"/>
      <c r="AH35" s="1047"/>
      <c r="AI35" s="1047"/>
      <c r="AJ35" s="1047"/>
      <c r="AK35" s="1047"/>
      <c r="AL35" s="1047"/>
      <c r="AM35" s="1047"/>
      <c r="AN35" s="1047"/>
      <c r="AO35" s="1047"/>
      <c r="AP35" s="1047"/>
      <c r="AQ35" s="1047"/>
      <c r="AR35" s="1047"/>
      <c r="AS35" s="1047"/>
      <c r="AT35" s="1047"/>
      <c r="AU35" s="1047"/>
      <c r="CF35" s="1049"/>
    </row>
    <row r="36" spans="1:84" ht="13.5" customHeight="1">
      <c r="B36" s="1074"/>
      <c r="C36" s="1074"/>
      <c r="D36" s="1074"/>
      <c r="E36" s="1074"/>
      <c r="F36" s="1074"/>
      <c r="G36" s="1074"/>
      <c r="H36" s="1074"/>
      <c r="I36" s="1088"/>
      <c r="J36" s="1088"/>
      <c r="K36" s="1088"/>
      <c r="L36" s="1088"/>
      <c r="M36" s="1088"/>
      <c r="N36" s="1088"/>
      <c r="O36" s="1088"/>
      <c r="P36" s="1088"/>
      <c r="Q36" s="1088"/>
      <c r="R36" s="1163" t="s">
        <v>1134</v>
      </c>
      <c r="S36" s="1164"/>
      <c r="T36" s="1169" t="s">
        <v>1135</v>
      </c>
      <c r="U36" s="1170"/>
      <c r="V36" s="1170"/>
      <c r="W36" s="1170"/>
      <c r="X36" s="1170"/>
      <c r="Y36" s="1170"/>
      <c r="Z36" s="1169" t="s">
        <v>1136</v>
      </c>
      <c r="AA36" s="1170"/>
      <c r="AB36" s="1171"/>
      <c r="AC36" s="1088"/>
      <c r="AD36" s="1088"/>
      <c r="AE36" s="1051"/>
      <c r="AF36" s="1071"/>
      <c r="AG36" s="1136"/>
      <c r="AH36" s="1047"/>
      <c r="AI36" s="1047"/>
      <c r="AJ36" s="1047"/>
      <c r="AK36" s="1047"/>
      <c r="AL36" s="1047"/>
      <c r="AM36" s="1047"/>
      <c r="AN36" s="1047"/>
      <c r="AO36" s="1047"/>
      <c r="AP36" s="1047"/>
      <c r="AQ36" s="1047"/>
      <c r="AR36" s="1047"/>
      <c r="AS36" s="1047"/>
      <c r="AT36" s="1047"/>
      <c r="AU36" s="1047"/>
      <c r="CF36" s="1049"/>
    </row>
    <row r="37" spans="1:84">
      <c r="B37" s="1074"/>
      <c r="C37" s="1074"/>
      <c r="D37" s="1074"/>
      <c r="E37" s="1074"/>
      <c r="F37" s="1074"/>
      <c r="G37" s="1074"/>
      <c r="H37" s="1074"/>
      <c r="I37" s="1088"/>
      <c r="J37" s="1088"/>
      <c r="K37" s="1088"/>
      <c r="L37" s="1088"/>
      <c r="M37" s="1088"/>
      <c r="N37" s="1088"/>
      <c r="O37" s="1088"/>
      <c r="P37" s="1088"/>
      <c r="Q37" s="1088"/>
      <c r="R37" s="1165"/>
      <c r="S37" s="1166"/>
      <c r="T37" s="1172"/>
      <c r="U37" s="1173"/>
      <c r="V37" s="1173"/>
      <c r="W37" s="1173"/>
      <c r="X37" s="1173"/>
      <c r="Y37" s="1174"/>
      <c r="Z37" s="1172"/>
      <c r="AA37" s="1173"/>
      <c r="AB37" s="1174"/>
      <c r="AC37" s="1088"/>
      <c r="AD37" s="1088"/>
      <c r="AE37" s="1051"/>
      <c r="AF37" s="1071"/>
      <c r="AG37" s="1136"/>
      <c r="AH37" s="1047"/>
      <c r="AI37" s="1047"/>
      <c r="AJ37" s="1047"/>
      <c r="AK37" s="1047"/>
      <c r="AL37" s="1047"/>
      <c r="AM37" s="1047"/>
      <c r="AN37" s="1047"/>
      <c r="AO37" s="1047"/>
      <c r="AP37" s="1047"/>
      <c r="AQ37" s="1047"/>
      <c r="AR37" s="1047"/>
      <c r="AS37" s="1047"/>
      <c r="AT37" s="1047"/>
      <c r="AU37" s="1047"/>
      <c r="CF37" s="1049"/>
    </row>
    <row r="38" spans="1:84">
      <c r="B38" s="1074"/>
      <c r="C38" s="1074"/>
      <c r="D38" s="1074"/>
      <c r="E38" s="1074"/>
      <c r="F38" s="1074"/>
      <c r="G38" s="1074"/>
      <c r="H38" s="1074"/>
      <c r="I38" s="1088"/>
      <c r="J38" s="1088"/>
      <c r="K38" s="1088"/>
      <c r="L38" s="1088"/>
      <c r="M38" s="1088"/>
      <c r="N38" s="1088"/>
      <c r="O38" s="1088"/>
      <c r="P38" s="1088"/>
      <c r="Q38" s="1088"/>
      <c r="R38" s="1165"/>
      <c r="S38" s="1166"/>
      <c r="T38" s="1175"/>
      <c r="U38" s="1176"/>
      <c r="V38" s="1176"/>
      <c r="W38" s="1176"/>
      <c r="X38" s="1176"/>
      <c r="Y38" s="1177"/>
      <c r="Z38" s="1175"/>
      <c r="AA38" s="1176"/>
      <c r="AB38" s="1177"/>
      <c r="AC38" s="1088"/>
      <c r="AD38" s="1088"/>
      <c r="AE38" s="1051"/>
      <c r="AF38" s="1071"/>
      <c r="AG38" s="1136"/>
      <c r="AH38" s="1047"/>
      <c r="AI38" s="1047"/>
      <c r="AJ38" s="1047"/>
      <c r="AK38" s="1047"/>
      <c r="AL38" s="1047"/>
      <c r="AM38" s="1047"/>
      <c r="AN38" s="1047"/>
      <c r="AO38" s="1047"/>
      <c r="AP38" s="1047"/>
      <c r="AQ38" s="1047"/>
      <c r="AR38" s="1047"/>
      <c r="AS38" s="1047"/>
      <c r="AT38" s="1047"/>
      <c r="AU38" s="1047"/>
      <c r="CF38" s="1049"/>
    </row>
    <row r="39" spans="1:84">
      <c r="B39" s="1074"/>
      <c r="C39" s="1074"/>
      <c r="D39" s="1074"/>
      <c r="E39" s="1074"/>
      <c r="F39" s="1074"/>
      <c r="G39" s="1074"/>
      <c r="H39" s="1074"/>
      <c r="I39" s="1088"/>
      <c r="J39" s="1088"/>
      <c r="K39" s="1088"/>
      <c r="L39" s="1088"/>
      <c r="M39" s="1088"/>
      <c r="N39" s="1088"/>
      <c r="O39" s="1088"/>
      <c r="P39" s="1088"/>
      <c r="Q39" s="1088"/>
      <c r="R39" s="1167"/>
      <c r="S39" s="1168"/>
      <c r="T39" s="1178"/>
      <c r="U39" s="1179"/>
      <c r="V39" s="1179"/>
      <c r="W39" s="1179"/>
      <c r="X39" s="1179"/>
      <c r="Y39" s="1180"/>
      <c r="Z39" s="1178"/>
      <c r="AA39" s="1179"/>
      <c r="AB39" s="1180"/>
      <c r="AC39" s="1088"/>
      <c r="AD39" s="1088"/>
      <c r="AE39" s="1051"/>
      <c r="AF39" s="1071"/>
      <c r="AG39" s="1136"/>
      <c r="AH39" s="1047"/>
      <c r="AI39" s="1047"/>
      <c r="AJ39" s="1047"/>
      <c r="AK39" s="1047"/>
      <c r="AL39" s="1047"/>
      <c r="AM39" s="1047"/>
      <c r="AN39" s="1047"/>
      <c r="AO39" s="1047"/>
      <c r="AP39" s="1047"/>
      <c r="AQ39" s="1047"/>
      <c r="AR39" s="1047"/>
      <c r="AS39" s="1047"/>
      <c r="AT39" s="1047"/>
      <c r="AU39" s="1047"/>
      <c r="CF39" s="1049"/>
    </row>
    <row r="40" spans="1:84" s="1054" customFormat="1" ht="27.75" customHeight="1">
      <c r="A40" s="1159" t="s">
        <v>1137</v>
      </c>
      <c r="B40" s="1159"/>
      <c r="C40" s="1159"/>
      <c r="D40" s="1159"/>
      <c r="E40" s="1159"/>
      <c r="F40" s="1159"/>
      <c r="G40" s="1159"/>
      <c r="H40" s="1159"/>
      <c r="I40" s="1159"/>
      <c r="J40" s="1159"/>
      <c r="K40" s="1159"/>
      <c r="L40" s="1159"/>
      <c r="M40" s="1159"/>
      <c r="N40" s="1159"/>
      <c r="O40" s="1159"/>
      <c r="P40" s="1159"/>
      <c r="Q40" s="1159"/>
      <c r="R40" s="1159"/>
      <c r="S40" s="1159"/>
      <c r="T40" s="1159"/>
      <c r="U40" s="1159"/>
      <c r="V40" s="1159"/>
      <c r="W40" s="1159"/>
      <c r="X40" s="1159"/>
      <c r="Y40" s="1159"/>
      <c r="Z40" s="1159"/>
      <c r="AA40" s="1159"/>
      <c r="AB40" s="1159"/>
      <c r="AC40" s="1159"/>
      <c r="AD40" s="1159"/>
      <c r="AE40" s="1159"/>
      <c r="AF40" s="1084"/>
      <c r="AG40" s="1136"/>
      <c r="AH40" s="1053"/>
      <c r="AI40" s="1053"/>
      <c r="AJ40" s="1053"/>
      <c r="AK40" s="1053"/>
      <c r="AL40" s="1053"/>
      <c r="AM40" s="1053"/>
      <c r="AN40" s="1053"/>
      <c r="AO40" s="1053"/>
      <c r="AP40" s="1053"/>
      <c r="AQ40" s="1053"/>
      <c r="AR40" s="1053"/>
      <c r="CC40" s="1055"/>
    </row>
    <row r="41" spans="1:84" ht="1.5" customHeight="1">
      <c r="A41" s="1057"/>
      <c r="B41" s="1057"/>
      <c r="C41" s="1057"/>
      <c r="D41" s="1057"/>
      <c r="E41" s="1057"/>
      <c r="F41" s="1057"/>
      <c r="G41" s="1057"/>
      <c r="H41" s="1057"/>
      <c r="I41" s="1057"/>
      <c r="J41" s="1057"/>
      <c r="K41" s="1057"/>
      <c r="L41" s="1057"/>
      <c r="M41" s="1057"/>
      <c r="N41" s="1057"/>
      <c r="O41" s="1057"/>
      <c r="P41" s="1057"/>
      <c r="Q41" s="1057"/>
      <c r="R41" s="1057"/>
      <c r="S41" s="1057"/>
      <c r="T41" s="1057"/>
      <c r="U41" s="1057"/>
      <c r="V41" s="1057"/>
      <c r="W41" s="1057"/>
      <c r="X41" s="1057"/>
      <c r="Y41" s="1057"/>
      <c r="Z41" s="1057"/>
      <c r="AA41" s="1057"/>
      <c r="AB41" s="1057"/>
      <c r="AC41" s="1057"/>
      <c r="AD41" s="1057"/>
      <c r="AE41" s="1057"/>
      <c r="AF41" s="1072"/>
      <c r="AG41" s="1136"/>
      <c r="AH41" s="1047"/>
      <c r="AI41" s="1047"/>
      <c r="AJ41" s="1047"/>
      <c r="AK41" s="1047"/>
      <c r="AL41" s="1047"/>
      <c r="AM41" s="1047"/>
      <c r="AN41" s="1047"/>
      <c r="AO41" s="1047"/>
      <c r="AP41" s="1047"/>
      <c r="AQ41" s="1047"/>
      <c r="AR41" s="1047"/>
    </row>
    <row r="42" spans="1:84">
      <c r="A42" s="1047" t="s">
        <v>978</v>
      </c>
      <c r="B42" s="1047"/>
      <c r="C42" s="1047"/>
      <c r="D42" s="1047"/>
      <c r="E42" s="1047"/>
      <c r="F42" s="1047"/>
      <c r="G42" s="1047"/>
      <c r="H42" s="1047"/>
      <c r="I42" s="1047"/>
      <c r="J42" s="1047"/>
      <c r="K42" s="1047"/>
      <c r="L42" s="1047"/>
      <c r="M42" s="1047"/>
      <c r="N42" s="1047"/>
      <c r="O42" s="1047"/>
      <c r="P42" s="1047"/>
      <c r="Q42" s="1047"/>
      <c r="R42" s="1047"/>
      <c r="S42" s="1047"/>
      <c r="T42" s="1047"/>
      <c r="U42" s="1047"/>
      <c r="V42" s="1047"/>
      <c r="W42" s="1047"/>
      <c r="X42" s="1047"/>
      <c r="Y42" s="1047"/>
      <c r="Z42" s="1047"/>
      <c r="AA42" s="1047"/>
      <c r="AB42" s="1047"/>
      <c r="AC42" s="1047"/>
      <c r="AD42" s="1047"/>
      <c r="AE42" s="1047"/>
      <c r="AF42" s="1047"/>
      <c r="AG42" s="1047"/>
      <c r="AH42" s="1047"/>
      <c r="AI42" s="1047"/>
      <c r="AJ42" s="1047"/>
      <c r="AK42" s="1047"/>
      <c r="AL42" s="1047"/>
      <c r="AM42" s="1047"/>
      <c r="AN42" s="1047"/>
      <c r="AO42" s="1047"/>
      <c r="AP42" s="1047"/>
      <c r="AQ42" s="1047"/>
      <c r="AR42" s="1047"/>
    </row>
    <row r="43" spans="1:84" s="1046" customFormat="1" ht="13.5" customHeight="1">
      <c r="A43" s="1058"/>
      <c r="B43" s="1058"/>
      <c r="C43" s="1058"/>
      <c r="D43" s="1058"/>
      <c r="E43" s="1058"/>
      <c r="F43" s="1058"/>
      <c r="G43" s="1058"/>
      <c r="H43" s="1058"/>
      <c r="I43" s="1058"/>
      <c r="J43" s="1058"/>
      <c r="K43" s="1058"/>
      <c r="L43" s="1058"/>
      <c r="M43" s="1058"/>
      <c r="N43" s="1058"/>
      <c r="O43" s="1058"/>
      <c r="P43" s="1058"/>
      <c r="Q43" s="1058"/>
      <c r="R43" s="1058"/>
      <c r="S43" s="1058"/>
      <c r="T43" s="1058"/>
      <c r="U43" s="1058"/>
      <c r="V43" s="1058"/>
      <c r="W43" s="1058"/>
      <c r="X43" s="1058"/>
      <c r="Y43" s="1058"/>
      <c r="Z43" s="1058"/>
      <c r="AA43" s="1058"/>
      <c r="AB43" s="1058"/>
      <c r="AC43" s="1058"/>
      <c r="AD43" s="1058"/>
      <c r="AE43" s="1058"/>
      <c r="AF43" s="1058"/>
      <c r="AG43" s="1058"/>
      <c r="AH43" s="1059" t="s">
        <v>979</v>
      </c>
      <c r="AI43" s="1059" t="s">
        <v>980</v>
      </c>
      <c r="AJ43" s="1059" t="s">
        <v>981</v>
      </c>
      <c r="AK43" s="1059" t="s">
        <v>982</v>
      </c>
      <c r="AL43" s="1059" t="s">
        <v>983</v>
      </c>
      <c r="AM43" s="1059" t="s">
        <v>984</v>
      </c>
      <c r="AN43" s="1059" t="s">
        <v>985</v>
      </c>
      <c r="AO43" s="1058"/>
      <c r="AP43" s="1058"/>
      <c r="AQ43" s="1058"/>
      <c r="AR43" s="1058"/>
    </row>
    <row r="44" spans="1:84" s="1046" customFormat="1" ht="74.25" customHeight="1">
      <c r="A44" s="1058"/>
      <c r="B44" s="1058"/>
      <c r="C44" s="1058"/>
      <c r="D44" s="1058"/>
      <c r="E44" s="1058"/>
      <c r="F44" s="1058"/>
      <c r="G44" s="1058"/>
      <c r="H44" s="1058"/>
      <c r="I44" s="1058"/>
      <c r="J44" s="1058"/>
      <c r="K44" s="1058"/>
      <c r="L44" s="1058"/>
      <c r="M44" s="1058"/>
      <c r="N44" s="1058"/>
      <c r="O44" s="1058"/>
      <c r="P44" s="1058"/>
      <c r="Q44" s="1058"/>
      <c r="R44" s="1058"/>
      <c r="S44" s="1058"/>
      <c r="T44" s="1058"/>
      <c r="U44" s="1058"/>
      <c r="V44" s="1058"/>
      <c r="W44" s="1058"/>
      <c r="X44" s="1058"/>
      <c r="Y44" s="1058"/>
      <c r="Z44" s="1058"/>
      <c r="AA44" s="1058"/>
      <c r="AB44" s="1058"/>
      <c r="AC44" s="1058"/>
      <c r="AD44" s="1058"/>
      <c r="AE44" s="1058"/>
      <c r="AF44" s="1058"/>
      <c r="AG44" s="1058"/>
      <c r="AH44" s="1059">
        <f>I28</f>
        <v>0</v>
      </c>
      <c r="AI44" s="1059">
        <f>I29</f>
        <v>0</v>
      </c>
      <c r="AJ44" s="1059">
        <f>I30</f>
        <v>0</v>
      </c>
      <c r="AK44" s="1059">
        <f>I31</f>
        <v>0</v>
      </c>
      <c r="AL44" s="1059">
        <f>I32</f>
        <v>0</v>
      </c>
      <c r="AM44" s="1059">
        <f>I33</f>
        <v>0</v>
      </c>
      <c r="AN44" s="1059">
        <f>I34</f>
        <v>0</v>
      </c>
      <c r="AO44" s="1058"/>
      <c r="AP44" s="1058"/>
      <c r="AQ44" s="1058"/>
      <c r="AR44" s="1058"/>
    </row>
    <row r="45" spans="1:84">
      <c r="A45" s="1047"/>
      <c r="B45" s="1047"/>
      <c r="C45" s="1047"/>
      <c r="D45" s="1047"/>
      <c r="E45" s="1047"/>
      <c r="F45" s="1047"/>
      <c r="G45" s="1047"/>
      <c r="H45" s="1047"/>
      <c r="I45" s="1047"/>
      <c r="J45" s="1047"/>
      <c r="K45" s="1047"/>
      <c r="L45" s="1047"/>
      <c r="M45" s="1047"/>
      <c r="N45" s="1047"/>
      <c r="O45" s="1047"/>
      <c r="P45" s="1047"/>
      <c r="Q45" s="1047"/>
      <c r="R45" s="1047"/>
      <c r="S45" s="1047"/>
      <c r="T45" s="1047"/>
      <c r="U45" s="1047"/>
      <c r="V45" s="1047"/>
      <c r="W45" s="1047"/>
      <c r="X45" s="1047"/>
      <c r="Y45" s="1047"/>
      <c r="Z45" s="1047"/>
      <c r="AA45" s="1047"/>
      <c r="AB45" s="1047"/>
      <c r="AC45" s="1047"/>
      <c r="AD45" s="1047"/>
      <c r="AE45" s="1047"/>
      <c r="AF45" s="1047"/>
      <c r="AG45" s="1047"/>
      <c r="AH45" s="1047"/>
      <c r="AI45" s="1047"/>
      <c r="AJ45" s="1047"/>
      <c r="AK45" s="1047"/>
      <c r="AL45" s="1047"/>
      <c r="AM45" s="1047"/>
      <c r="AN45" s="1047"/>
      <c r="AO45" s="1047"/>
      <c r="AP45" s="1047"/>
      <c r="AQ45" s="1047"/>
      <c r="AR45" s="1047"/>
    </row>
    <row r="46" spans="1:84">
      <c r="A46" s="1047"/>
      <c r="B46" s="1047"/>
      <c r="C46" s="1047"/>
      <c r="D46" s="1047"/>
      <c r="E46" s="1047"/>
      <c r="F46" s="1047"/>
      <c r="G46" s="1047"/>
      <c r="H46" s="1047"/>
      <c r="I46" s="1047"/>
      <c r="J46" s="1047"/>
      <c r="K46" s="1047"/>
      <c r="L46" s="1047"/>
      <c r="M46" s="1047"/>
      <c r="N46" s="1047"/>
      <c r="O46" s="1047"/>
      <c r="P46" s="1047"/>
      <c r="Q46" s="1047"/>
      <c r="R46" s="1047"/>
      <c r="S46" s="1047"/>
      <c r="T46" s="1047"/>
      <c r="U46" s="1047"/>
      <c r="V46" s="1047"/>
      <c r="W46" s="1047"/>
      <c r="X46" s="1047"/>
      <c r="Y46" s="1047"/>
      <c r="Z46" s="1047"/>
      <c r="AA46" s="1047"/>
      <c r="AB46" s="1047"/>
      <c r="AC46" s="1047"/>
      <c r="AD46" s="1047"/>
      <c r="AE46" s="1047"/>
      <c r="AF46" s="1047"/>
      <c r="AG46" s="1047"/>
      <c r="AH46" s="1047"/>
      <c r="AI46" s="1047"/>
      <c r="AJ46" s="1047"/>
      <c r="AK46" s="1047"/>
      <c r="AL46" s="1047"/>
      <c r="AM46" s="1047"/>
      <c r="AN46" s="1047"/>
      <c r="AO46" s="1047"/>
      <c r="AP46" s="1047"/>
      <c r="AQ46" s="1047"/>
      <c r="AR46" s="1047"/>
    </row>
    <row r="47" spans="1:84">
      <c r="A47" s="1047"/>
      <c r="B47" s="1047"/>
      <c r="C47" s="1047"/>
      <c r="D47" s="1047"/>
      <c r="E47" s="1047"/>
      <c r="F47" s="1047"/>
      <c r="G47" s="1047"/>
      <c r="H47" s="1047"/>
      <c r="I47" s="1047"/>
      <c r="J47" s="1047"/>
      <c r="K47" s="1047"/>
      <c r="L47" s="1047"/>
      <c r="M47" s="1047"/>
      <c r="N47" s="1047"/>
      <c r="O47" s="1047"/>
      <c r="P47" s="1047"/>
      <c r="Q47" s="1047"/>
      <c r="R47" s="1047"/>
      <c r="S47" s="1047"/>
      <c r="T47" s="1047"/>
      <c r="U47" s="1047"/>
      <c r="V47" s="1047"/>
      <c r="W47" s="1047"/>
      <c r="X47" s="1047"/>
      <c r="Y47" s="1047"/>
      <c r="Z47" s="1047"/>
      <c r="AA47" s="1047"/>
      <c r="AB47" s="1047"/>
      <c r="AC47" s="1047"/>
      <c r="AD47" s="1047"/>
      <c r="AE47" s="1047"/>
      <c r="AF47" s="1047"/>
      <c r="AG47" s="1047"/>
      <c r="AH47" s="1047"/>
      <c r="AI47" s="1047"/>
      <c r="AJ47" s="1047"/>
      <c r="AK47" s="1047"/>
      <c r="AL47" s="1047"/>
      <c r="AM47" s="1047"/>
      <c r="AN47" s="1047"/>
      <c r="AO47" s="1047"/>
      <c r="AP47" s="1047"/>
      <c r="AQ47" s="1047"/>
      <c r="AR47" s="1047"/>
    </row>
    <row r="48" spans="1:84">
      <c r="A48" s="1047"/>
      <c r="B48" s="1047"/>
      <c r="C48" s="1047"/>
      <c r="D48" s="1047"/>
      <c r="E48" s="1047"/>
      <c r="F48" s="1047"/>
      <c r="G48" s="1047"/>
      <c r="H48" s="1047"/>
      <c r="I48" s="1047"/>
      <c r="J48" s="1047"/>
      <c r="K48" s="1047"/>
      <c r="L48" s="1047"/>
      <c r="M48" s="1047"/>
      <c r="N48" s="1047"/>
      <c r="O48" s="1047"/>
      <c r="P48" s="1047"/>
      <c r="Q48" s="1047"/>
      <c r="R48" s="1047"/>
      <c r="S48" s="1047"/>
      <c r="T48" s="1047"/>
      <c r="U48" s="1047"/>
      <c r="V48" s="1047"/>
      <c r="W48" s="1047"/>
      <c r="X48" s="1047"/>
      <c r="Y48" s="1047"/>
      <c r="Z48" s="1047"/>
      <c r="AA48" s="1047"/>
      <c r="AB48" s="1047"/>
      <c r="AC48" s="1047"/>
      <c r="AD48" s="1047"/>
      <c r="AE48" s="1047"/>
      <c r="AF48" s="1047"/>
      <c r="AG48" s="1047"/>
      <c r="AH48" s="1047"/>
      <c r="AI48" s="1047"/>
      <c r="AJ48" s="1047"/>
      <c r="AK48" s="1047"/>
      <c r="AL48" s="1047"/>
      <c r="AM48" s="1047"/>
      <c r="AN48" s="1047"/>
      <c r="AO48" s="1047"/>
      <c r="AP48" s="1047"/>
      <c r="AQ48" s="1047"/>
      <c r="AR48" s="1047"/>
    </row>
    <row r="49" spans="1:44">
      <c r="A49" s="1047"/>
      <c r="B49" s="1047"/>
      <c r="C49" s="1047"/>
      <c r="D49" s="1047"/>
      <c r="E49" s="1047"/>
      <c r="F49" s="1047"/>
      <c r="G49" s="1047"/>
      <c r="H49" s="1047"/>
      <c r="I49" s="1047"/>
      <c r="J49" s="1047"/>
      <c r="K49" s="1047"/>
      <c r="L49" s="1047"/>
      <c r="M49" s="1047"/>
      <c r="N49" s="1047"/>
      <c r="O49" s="1047"/>
      <c r="P49" s="1047"/>
      <c r="Q49" s="1047"/>
      <c r="R49" s="1047"/>
      <c r="S49" s="1047"/>
      <c r="T49" s="1047"/>
      <c r="U49" s="1047"/>
      <c r="V49" s="1047"/>
      <c r="W49" s="1047"/>
      <c r="X49" s="1047"/>
      <c r="Y49" s="1047"/>
      <c r="Z49" s="1047"/>
      <c r="AA49" s="1047"/>
      <c r="AB49" s="1047"/>
      <c r="AC49" s="1047"/>
      <c r="AD49" s="1047"/>
      <c r="AE49" s="1047"/>
      <c r="AF49" s="1047"/>
      <c r="AG49" s="1047"/>
      <c r="AH49" s="1047"/>
      <c r="AI49" s="1047"/>
      <c r="AJ49" s="1047"/>
      <c r="AK49" s="1047"/>
      <c r="AL49" s="1047"/>
      <c r="AM49" s="1047"/>
      <c r="AN49" s="1047"/>
      <c r="AO49" s="1047"/>
      <c r="AP49" s="1047"/>
      <c r="AQ49" s="1047"/>
      <c r="AR49" s="1047"/>
    </row>
    <row r="50" spans="1:44">
      <c r="A50" s="1047"/>
      <c r="B50" s="1047"/>
      <c r="C50" s="1047"/>
      <c r="D50" s="1047"/>
      <c r="E50" s="1047"/>
      <c r="F50" s="1047"/>
      <c r="G50" s="1047"/>
      <c r="H50" s="1047"/>
      <c r="I50" s="1047"/>
      <c r="J50" s="1047"/>
      <c r="K50" s="1047"/>
      <c r="L50" s="1047"/>
      <c r="M50" s="1047"/>
      <c r="N50" s="1047"/>
      <c r="O50" s="1047"/>
      <c r="P50" s="1047"/>
      <c r="Q50" s="1047"/>
      <c r="R50" s="1047"/>
      <c r="S50" s="1047"/>
      <c r="T50" s="1047"/>
      <c r="U50" s="1047"/>
      <c r="V50" s="1047"/>
      <c r="W50" s="1047"/>
      <c r="X50" s="1047"/>
      <c r="Y50" s="1047"/>
      <c r="Z50" s="1047"/>
      <c r="AA50" s="1047"/>
      <c r="AB50" s="1047"/>
      <c r="AC50" s="1047"/>
      <c r="AD50" s="1047"/>
      <c r="AE50" s="1047"/>
      <c r="AF50" s="1047"/>
      <c r="AG50" s="1047"/>
      <c r="AH50" s="1047"/>
      <c r="AI50" s="1047"/>
      <c r="AJ50" s="1047"/>
      <c r="AK50" s="1047"/>
      <c r="AL50" s="1047"/>
      <c r="AM50" s="1047"/>
      <c r="AN50" s="1047"/>
      <c r="AO50" s="1047"/>
      <c r="AP50" s="1047"/>
      <c r="AQ50" s="1047"/>
      <c r="AR50" s="1047"/>
    </row>
    <row r="51" spans="1:44">
      <c r="A51" s="1047"/>
      <c r="B51" s="1047"/>
      <c r="C51" s="1047"/>
      <c r="D51" s="1047"/>
      <c r="E51" s="1047"/>
      <c r="F51" s="1047"/>
      <c r="G51" s="1047"/>
      <c r="H51" s="1047"/>
      <c r="I51" s="1047"/>
      <c r="J51" s="1047"/>
      <c r="K51" s="1047"/>
      <c r="L51" s="1047"/>
      <c r="M51" s="1047"/>
      <c r="N51" s="1047"/>
      <c r="O51" s="1047"/>
      <c r="P51" s="1047"/>
      <c r="Q51" s="1047"/>
      <c r="R51" s="1047"/>
      <c r="S51" s="1047"/>
      <c r="T51" s="1047"/>
      <c r="U51" s="1047"/>
      <c r="V51" s="1047"/>
      <c r="W51" s="1047"/>
      <c r="X51" s="1047"/>
      <c r="Y51" s="1047"/>
      <c r="Z51" s="1047"/>
      <c r="AA51" s="1047"/>
      <c r="AB51" s="1047"/>
      <c r="AC51" s="1047"/>
      <c r="AD51" s="1047"/>
      <c r="AE51" s="1047"/>
      <c r="AF51" s="1047"/>
      <c r="AG51" s="1047"/>
      <c r="AH51" s="1047"/>
      <c r="AI51" s="1047"/>
      <c r="AJ51" s="1047"/>
      <c r="AK51" s="1047"/>
      <c r="AL51" s="1047"/>
      <c r="AM51" s="1047"/>
      <c r="AN51" s="1047"/>
      <c r="AO51" s="1047"/>
      <c r="AP51" s="1047"/>
      <c r="AQ51" s="1047"/>
      <c r="AR51" s="1047"/>
    </row>
    <row r="52" spans="1:44">
      <c r="A52" s="1047"/>
      <c r="B52" s="1047"/>
      <c r="C52" s="1047"/>
      <c r="D52" s="1047"/>
      <c r="E52" s="1047"/>
      <c r="F52" s="1047"/>
      <c r="G52" s="1047"/>
      <c r="H52" s="1047"/>
      <c r="I52" s="1047"/>
      <c r="J52" s="1047"/>
      <c r="K52" s="1047"/>
      <c r="L52" s="1047"/>
      <c r="M52" s="1047"/>
      <c r="N52" s="1047"/>
      <c r="O52" s="1047"/>
      <c r="P52" s="1047"/>
      <c r="Q52" s="1047"/>
      <c r="R52" s="1047"/>
      <c r="S52" s="1047"/>
      <c r="T52" s="1047"/>
      <c r="U52" s="1047"/>
      <c r="V52" s="1047"/>
      <c r="W52" s="1047"/>
      <c r="X52" s="1047"/>
      <c r="Y52" s="1047"/>
      <c r="Z52" s="1047"/>
      <c r="AA52" s="1047"/>
      <c r="AB52" s="1047"/>
      <c r="AC52" s="1047"/>
      <c r="AD52" s="1047"/>
      <c r="AE52" s="1047"/>
      <c r="AF52" s="1047"/>
      <c r="AG52" s="1047"/>
      <c r="AH52" s="1047"/>
      <c r="AI52" s="1047"/>
      <c r="AJ52" s="1047"/>
      <c r="AK52" s="1047"/>
      <c r="AL52" s="1047"/>
      <c r="AM52" s="1047"/>
      <c r="AN52" s="1047"/>
      <c r="AO52" s="1047"/>
      <c r="AP52" s="1047"/>
      <c r="AQ52" s="1047"/>
      <c r="AR52" s="1047"/>
    </row>
    <row r="53" spans="1:44">
      <c r="A53" s="1047"/>
      <c r="B53" s="1047"/>
      <c r="C53" s="1047"/>
      <c r="D53" s="1047"/>
      <c r="E53" s="1047"/>
      <c r="F53" s="1047"/>
      <c r="G53" s="1047"/>
      <c r="H53" s="1047"/>
      <c r="I53" s="1047"/>
      <c r="J53" s="1047"/>
      <c r="K53" s="1047"/>
      <c r="L53" s="1047"/>
      <c r="M53" s="1047"/>
      <c r="N53" s="1047"/>
      <c r="O53" s="1047"/>
      <c r="P53" s="1047"/>
      <c r="Q53" s="1047"/>
      <c r="R53" s="1047"/>
      <c r="S53" s="1047"/>
      <c r="T53" s="1047"/>
      <c r="U53" s="1047"/>
      <c r="V53" s="1047"/>
      <c r="W53" s="1047"/>
      <c r="X53" s="1047"/>
      <c r="Y53" s="1047"/>
      <c r="Z53" s="1047"/>
      <c r="AA53" s="1047"/>
      <c r="AB53" s="1047"/>
      <c r="AC53" s="1047"/>
      <c r="AD53" s="1047"/>
      <c r="AE53" s="1047"/>
      <c r="AF53" s="1047"/>
      <c r="AG53" s="1047"/>
      <c r="AH53" s="1047"/>
      <c r="AI53" s="1047"/>
      <c r="AJ53" s="1047"/>
      <c r="AK53" s="1047"/>
      <c r="AL53" s="1047"/>
      <c r="AM53" s="1047"/>
      <c r="AN53" s="1047"/>
      <c r="AO53" s="1047"/>
      <c r="AP53" s="1047"/>
      <c r="AQ53" s="1047"/>
      <c r="AR53" s="1047"/>
    </row>
    <row r="54" spans="1:44">
      <c r="A54" s="1047"/>
      <c r="B54" s="1047"/>
      <c r="C54" s="1047"/>
      <c r="D54" s="1047"/>
      <c r="E54" s="1047"/>
      <c r="F54" s="1047"/>
      <c r="G54" s="1047"/>
      <c r="H54" s="1047"/>
      <c r="I54" s="1047"/>
      <c r="J54" s="1047"/>
      <c r="K54" s="1047"/>
      <c r="L54" s="1047"/>
      <c r="M54" s="1047"/>
      <c r="N54" s="1047"/>
      <c r="O54" s="1047"/>
      <c r="P54" s="1047"/>
      <c r="Q54" s="1047"/>
      <c r="R54" s="1047"/>
      <c r="S54" s="1047"/>
      <c r="T54" s="1047"/>
      <c r="U54" s="1047"/>
      <c r="V54" s="1047"/>
      <c r="W54" s="1047"/>
      <c r="X54" s="1047"/>
      <c r="Y54" s="1047"/>
      <c r="Z54" s="1047"/>
      <c r="AA54" s="1047"/>
      <c r="AB54" s="1047"/>
      <c r="AC54" s="1047"/>
      <c r="AD54" s="1047"/>
      <c r="AE54" s="1047"/>
      <c r="AF54" s="1047"/>
      <c r="AG54" s="1047"/>
      <c r="AH54" s="1047"/>
      <c r="AI54" s="1047"/>
      <c r="AJ54" s="1047"/>
      <c r="AK54" s="1047"/>
      <c r="AL54" s="1047"/>
      <c r="AM54" s="1047"/>
      <c r="AN54" s="1047"/>
      <c r="AO54" s="1047"/>
      <c r="AP54" s="1047"/>
      <c r="AQ54" s="1047"/>
      <c r="AR54" s="1047"/>
    </row>
    <row r="55" spans="1:44">
      <c r="A55" s="1047"/>
      <c r="B55" s="1047"/>
      <c r="C55" s="1047"/>
      <c r="D55" s="1047"/>
      <c r="E55" s="1047"/>
      <c r="F55" s="1047"/>
      <c r="G55" s="1047"/>
      <c r="H55" s="1047"/>
      <c r="I55" s="1047"/>
      <c r="J55" s="1047"/>
      <c r="K55" s="1047"/>
      <c r="L55" s="1047"/>
      <c r="M55" s="1047"/>
      <c r="N55" s="1047"/>
      <c r="O55" s="1047"/>
      <c r="P55" s="1047"/>
      <c r="Q55" s="1047"/>
      <c r="R55" s="1047"/>
      <c r="S55" s="1047"/>
      <c r="T55" s="1047"/>
      <c r="U55" s="1047"/>
      <c r="V55" s="1047"/>
      <c r="W55" s="1047"/>
      <c r="X55" s="1047"/>
      <c r="Y55" s="1047"/>
      <c r="Z55" s="1047"/>
      <c r="AA55" s="1047"/>
      <c r="AB55" s="1047"/>
      <c r="AC55" s="1047"/>
      <c r="AD55" s="1047"/>
      <c r="AE55" s="1047"/>
      <c r="AF55" s="1047"/>
      <c r="AG55" s="1047"/>
      <c r="AH55" s="1047"/>
      <c r="AI55" s="1047"/>
      <c r="AJ55" s="1047"/>
      <c r="AK55" s="1047"/>
      <c r="AL55" s="1047"/>
      <c r="AM55" s="1047"/>
      <c r="AN55" s="1047"/>
      <c r="AO55" s="1047"/>
      <c r="AP55" s="1047"/>
      <c r="AQ55" s="1047"/>
      <c r="AR55" s="1047"/>
    </row>
  </sheetData>
  <mergeCells count="30">
    <mergeCell ref="Z1:AD1"/>
    <mergeCell ref="AG1:AG41"/>
    <mergeCell ref="W2:AE2"/>
    <mergeCell ref="V5:AD5"/>
    <mergeCell ref="V6:AD6"/>
    <mergeCell ref="V7:AD7"/>
    <mergeCell ref="A9:AE10"/>
    <mergeCell ref="B12:AD14"/>
    <mergeCell ref="B16:AD16"/>
    <mergeCell ref="B17:AD26"/>
    <mergeCell ref="B28:H28"/>
    <mergeCell ref="I28:AD28"/>
    <mergeCell ref="B29:H29"/>
    <mergeCell ref="I29:AD29"/>
    <mergeCell ref="B30:H30"/>
    <mergeCell ref="I30:AD30"/>
    <mergeCell ref="B31:H31"/>
    <mergeCell ref="I31:AD31"/>
    <mergeCell ref="B32:H32"/>
    <mergeCell ref="I32:AD32"/>
    <mergeCell ref="B33:H33"/>
    <mergeCell ref="I33:AD33"/>
    <mergeCell ref="A40:AE40"/>
    <mergeCell ref="B34:H34"/>
    <mergeCell ref="I34:AD34"/>
    <mergeCell ref="R36:S39"/>
    <mergeCell ref="T36:Y36"/>
    <mergeCell ref="Z36:AB36"/>
    <mergeCell ref="T37:Y39"/>
    <mergeCell ref="Z37:AB39"/>
  </mergeCells>
  <phoneticPr fontId="8"/>
  <conditionalFormatting sqref="AH44:AP44">
    <cfRule type="cellIs" dxfId="0" priority="1" stopIfTrue="1" operator="equal">
      <formula>0</formula>
    </cfRule>
  </conditionalFormatting>
  <pageMargins left="0.98425196850393704" right="0.78740157480314965" top="0.98425196850393704" bottom="0.78740157480314965" header="0.51181102362204722" footer="0.51181102362204722"/>
  <pageSetup paperSize="9" scale="98" orientation="portrait" r:id="rId1"/>
  <headerFooter alignWithMargins="0"/>
  <rowBreaks count="1" manualBreakCount="1">
    <brk id="40" max="16383" man="1"/>
  </rowBreaks>
  <colBreaks count="1" manualBreakCount="1">
    <brk id="31"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view="pageBreakPreview" zoomScale="85" zoomScaleNormal="85" zoomScaleSheetLayoutView="85" workbookViewId="0">
      <selection sqref="A1:D1"/>
    </sheetView>
  </sheetViews>
  <sheetFormatPr defaultColWidth="9.140625" defaultRowHeight="15" customHeight="1"/>
  <cols>
    <col min="1" max="1" width="31.7109375" style="1" customWidth="1"/>
    <col min="2" max="3" width="17" style="1" customWidth="1"/>
    <col min="4" max="4" width="31.7109375" style="1" customWidth="1"/>
    <col min="5" max="16384" width="9.140625" style="1"/>
  </cols>
  <sheetData>
    <row r="1" spans="1:4" ht="15" customHeight="1">
      <c r="A1" s="1183" t="s">
        <v>431</v>
      </c>
      <c r="B1" s="1183"/>
      <c r="C1" s="1183"/>
      <c r="D1" s="1183"/>
    </row>
    <row r="13" spans="1:4" ht="26.25" customHeight="1">
      <c r="A13" s="1184" t="s">
        <v>130</v>
      </c>
      <c r="B13" s="1184"/>
      <c r="C13" s="1184"/>
      <c r="D13" s="1184"/>
    </row>
    <row r="14" spans="1:4" ht="15" customHeight="1">
      <c r="A14" s="2"/>
      <c r="B14" s="2"/>
      <c r="C14" s="2"/>
      <c r="D14" s="2"/>
    </row>
    <row r="15" spans="1:4" ht="26.25" customHeight="1">
      <c r="A15" s="1184" t="s">
        <v>22</v>
      </c>
      <c r="B15" s="1184"/>
      <c r="C15" s="1184"/>
      <c r="D15" s="1184"/>
    </row>
    <row r="16" spans="1:4" ht="26.25" customHeight="1">
      <c r="A16" s="1184" t="s">
        <v>0</v>
      </c>
      <c r="B16" s="1184"/>
      <c r="C16" s="1184"/>
      <c r="D16" s="1184"/>
    </row>
    <row r="43" spans="1:4" ht="24" customHeight="1">
      <c r="A43" s="1185" t="s">
        <v>408</v>
      </c>
      <c r="B43" s="1186"/>
      <c r="C43" s="1186"/>
      <c r="D43" s="1186"/>
    </row>
    <row r="45" spans="1:4" ht="24" customHeight="1">
      <c r="B45" s="64" t="s">
        <v>1</v>
      </c>
      <c r="C45" s="65"/>
    </row>
  </sheetData>
  <mergeCells count="5">
    <mergeCell ref="A1:D1"/>
    <mergeCell ref="A13:D13"/>
    <mergeCell ref="A15:D15"/>
    <mergeCell ref="A16:D16"/>
    <mergeCell ref="A43:D43"/>
  </mergeCells>
  <phoneticPr fontId="8"/>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2"/>
  <sheetViews>
    <sheetView showGridLines="0" view="pageBreakPreview" zoomScaleNormal="85" zoomScaleSheetLayoutView="100" workbookViewId="0">
      <selection activeCell="O16" sqref="O16"/>
    </sheetView>
  </sheetViews>
  <sheetFormatPr defaultColWidth="8.85546875" defaultRowHeight="15" customHeight="1"/>
  <cols>
    <col min="1" max="1" width="1.42578125" style="5" customWidth="1"/>
    <col min="2" max="4" width="1.7109375" style="5" customWidth="1"/>
    <col min="5" max="6" width="2.7109375" style="5" customWidth="1"/>
    <col min="7" max="7" width="31.42578125" style="5" customWidth="1"/>
    <col min="8" max="8" width="16.7109375" style="5" customWidth="1"/>
    <col min="9" max="9" width="3.7109375" style="5" bestFit="1" customWidth="1"/>
    <col min="10" max="10" width="16.7109375" style="5" customWidth="1"/>
    <col min="11" max="11" width="3.7109375" style="5" bestFit="1" customWidth="1"/>
    <col min="12" max="12" width="16.7109375" style="5" customWidth="1"/>
    <col min="13" max="13" width="3.7109375" style="5" bestFit="1" customWidth="1"/>
    <col min="14" max="14" width="1.5703125" style="5" customWidth="1"/>
    <col min="15" max="15" width="8.85546875" style="5"/>
    <col min="16" max="17" width="14.42578125" style="5" bestFit="1" customWidth="1"/>
    <col min="18" max="18" width="13.85546875" style="5" bestFit="1" customWidth="1"/>
    <col min="19" max="19" width="9.85546875" style="5" bestFit="1" customWidth="1"/>
    <col min="20" max="16384" width="8.85546875" style="5"/>
  </cols>
  <sheetData>
    <row r="1" spans="2:17" ht="15" customHeight="1">
      <c r="M1" s="58" t="s">
        <v>432</v>
      </c>
      <c r="P1" s="342"/>
    </row>
    <row r="2" spans="2:17" ht="17.25">
      <c r="B2" s="66" t="s">
        <v>2</v>
      </c>
      <c r="C2" s="67"/>
      <c r="D2" s="67"/>
      <c r="E2" s="67"/>
      <c r="F2" s="67"/>
      <c r="G2" s="66"/>
      <c r="H2" s="66"/>
      <c r="I2" s="66"/>
      <c r="J2" s="66"/>
      <c r="K2" s="66"/>
      <c r="L2" s="66"/>
      <c r="M2" s="66"/>
      <c r="P2" s="342"/>
    </row>
    <row r="3" spans="2:17" ht="7.5" customHeight="1"/>
    <row r="4" spans="2:17" ht="30" customHeight="1">
      <c r="B4" s="68" t="s">
        <v>3</v>
      </c>
      <c r="C4" s="69"/>
      <c r="D4" s="69"/>
      <c r="E4" s="69"/>
      <c r="F4" s="69"/>
      <c r="G4" s="70"/>
      <c r="H4" s="1187" t="s">
        <v>239</v>
      </c>
      <c r="I4" s="1187"/>
      <c r="J4" s="1188" t="s">
        <v>21</v>
      </c>
      <c r="K4" s="1189"/>
      <c r="L4" s="1187" t="s">
        <v>240</v>
      </c>
      <c r="M4" s="1187"/>
    </row>
    <row r="5" spans="2:17" ht="15" customHeight="1">
      <c r="B5" s="71" t="s">
        <v>241</v>
      </c>
      <c r="G5" s="72"/>
      <c r="H5" s="244">
        <f>SUM(H6,H28)</f>
        <v>0</v>
      </c>
      <c r="I5" s="245" t="s">
        <v>4</v>
      </c>
      <c r="J5" s="244">
        <f>SUM(J6,J28)</f>
        <v>0</v>
      </c>
      <c r="K5" s="245" t="s">
        <v>4</v>
      </c>
      <c r="L5" s="244">
        <f>SUM(L6,L28)</f>
        <v>0</v>
      </c>
      <c r="M5" s="245" t="s">
        <v>4</v>
      </c>
    </row>
    <row r="6" spans="2:17" ht="15" customHeight="1">
      <c r="B6" s="6"/>
      <c r="C6" s="71" t="s">
        <v>242</v>
      </c>
      <c r="D6" s="59"/>
      <c r="E6" s="54"/>
      <c r="F6" s="54"/>
      <c r="G6" s="74"/>
      <c r="H6" s="246">
        <f>SUM(H7,H14,H21)</f>
        <v>0</v>
      </c>
      <c r="I6" s="247" t="s">
        <v>4</v>
      </c>
      <c r="J6" s="248">
        <f>SUM(J7,J14,J21)</f>
        <v>0</v>
      </c>
      <c r="K6" s="247" t="s">
        <v>4</v>
      </c>
      <c r="L6" s="246">
        <f>SUM(L7,L14,L21)</f>
        <v>0</v>
      </c>
      <c r="M6" s="247" t="s">
        <v>4</v>
      </c>
    </row>
    <row r="7" spans="2:17" ht="15" customHeight="1">
      <c r="B7" s="6"/>
      <c r="C7" s="13"/>
      <c r="D7" s="75" t="s">
        <v>243</v>
      </c>
      <c r="E7" s="76"/>
      <c r="F7" s="76"/>
      <c r="G7" s="72"/>
      <c r="H7" s="78">
        <f>SUM(H8:H13)</f>
        <v>0</v>
      </c>
      <c r="I7" s="72" t="s">
        <v>4</v>
      </c>
      <c r="J7" s="249">
        <f>SUM(J8:J13)</f>
        <v>0</v>
      </c>
      <c r="K7" s="72" t="s">
        <v>4</v>
      </c>
      <c r="L7" s="78">
        <f>SUM(L8:L13)</f>
        <v>0</v>
      </c>
      <c r="M7" s="72" t="s">
        <v>4</v>
      </c>
    </row>
    <row r="8" spans="2:17" ht="15" customHeight="1">
      <c r="B8" s="6"/>
      <c r="C8" s="14"/>
      <c r="D8" s="77"/>
      <c r="E8" s="76" t="s">
        <v>244</v>
      </c>
      <c r="F8" s="76"/>
      <c r="G8" s="72"/>
      <c r="H8" s="78">
        <f>'様式5-5'!F6</f>
        <v>0</v>
      </c>
      <c r="I8" s="72" t="s">
        <v>4</v>
      </c>
      <c r="J8" s="78">
        <f>'様式5-5'!G6</f>
        <v>0</v>
      </c>
      <c r="K8" s="72" t="s">
        <v>245</v>
      </c>
      <c r="L8" s="78">
        <f>'様式5-5'!H6</f>
        <v>0</v>
      </c>
      <c r="M8" s="72" t="s">
        <v>4</v>
      </c>
    </row>
    <row r="9" spans="2:17" ht="15" customHeight="1">
      <c r="B9" s="6"/>
      <c r="C9" s="14"/>
      <c r="D9" s="77"/>
      <c r="E9" s="79" t="s">
        <v>246</v>
      </c>
      <c r="F9" s="76"/>
      <c r="G9" s="72"/>
      <c r="H9" s="78">
        <f>'様式5-5'!F10</f>
        <v>0</v>
      </c>
      <c r="I9" s="72" t="s">
        <v>4</v>
      </c>
      <c r="J9" s="78">
        <f>'様式5-5'!G10</f>
        <v>0</v>
      </c>
      <c r="K9" s="72" t="s">
        <v>4</v>
      </c>
      <c r="L9" s="78">
        <f>'様式5-5'!H10</f>
        <v>0</v>
      </c>
      <c r="M9" s="72" t="s">
        <v>4</v>
      </c>
    </row>
    <row r="10" spans="2:17" ht="15" customHeight="1">
      <c r="B10" s="6"/>
      <c r="C10" s="14"/>
      <c r="D10" s="77"/>
      <c r="E10" s="76" t="s">
        <v>247</v>
      </c>
      <c r="F10" s="76"/>
      <c r="G10" s="72"/>
      <c r="H10" s="78">
        <f>'様式5-5'!F11</f>
        <v>0</v>
      </c>
      <c r="I10" s="72" t="s">
        <v>4</v>
      </c>
      <c r="J10" s="78">
        <f>'様式5-5'!G11</f>
        <v>0</v>
      </c>
      <c r="K10" s="72" t="s">
        <v>4</v>
      </c>
      <c r="L10" s="78">
        <f>'様式5-5'!H11</f>
        <v>0</v>
      </c>
      <c r="M10" s="72" t="s">
        <v>4</v>
      </c>
      <c r="Q10" s="73"/>
    </row>
    <row r="11" spans="2:17" ht="15" customHeight="1">
      <c r="B11" s="6"/>
      <c r="C11" s="14"/>
      <c r="D11" s="77"/>
      <c r="E11" s="76" t="s">
        <v>248</v>
      </c>
      <c r="F11" s="76"/>
      <c r="G11" s="72"/>
      <c r="H11" s="78">
        <f>'様式5-5'!F12</f>
        <v>0</v>
      </c>
      <c r="I11" s="72" t="s">
        <v>4</v>
      </c>
      <c r="J11" s="78">
        <f>'様式5-5'!G12</f>
        <v>0</v>
      </c>
      <c r="K11" s="72" t="s">
        <v>4</v>
      </c>
      <c r="L11" s="78">
        <f>'様式5-5'!H12</f>
        <v>0</v>
      </c>
      <c r="M11" s="72" t="s">
        <v>4</v>
      </c>
      <c r="Q11" s="73"/>
    </row>
    <row r="12" spans="2:17" ht="15" customHeight="1">
      <c r="B12" s="6"/>
      <c r="C12" s="14"/>
      <c r="D12" s="6"/>
      <c r="E12" s="76" t="s">
        <v>249</v>
      </c>
      <c r="F12" s="76"/>
      <c r="G12" s="72"/>
      <c r="H12" s="78">
        <f>'様式5-5'!F13</f>
        <v>0</v>
      </c>
      <c r="I12" s="72" t="s">
        <v>4</v>
      </c>
      <c r="J12" s="78">
        <f>'様式5-5'!G13</f>
        <v>0</v>
      </c>
      <c r="K12" s="72" t="s">
        <v>4</v>
      </c>
      <c r="L12" s="78">
        <f>'様式5-5'!H13</f>
        <v>0</v>
      </c>
      <c r="M12" s="72" t="s">
        <v>4</v>
      </c>
      <c r="Q12" s="73"/>
    </row>
    <row r="13" spans="2:17" ht="15" customHeight="1">
      <c r="B13" s="6"/>
      <c r="C13" s="14"/>
      <c r="D13" s="80"/>
      <c r="E13" s="76" t="s">
        <v>250</v>
      </c>
      <c r="F13" s="76"/>
      <c r="G13" s="72"/>
      <c r="H13" s="78">
        <f>'様式5-5'!F14</f>
        <v>0</v>
      </c>
      <c r="I13" s="72" t="s">
        <v>4</v>
      </c>
      <c r="J13" s="78">
        <f>'様式5-5'!G14</f>
        <v>0</v>
      </c>
      <c r="K13" s="72" t="s">
        <v>4</v>
      </c>
      <c r="L13" s="78">
        <f>'様式5-5'!H14</f>
        <v>0</v>
      </c>
      <c r="M13" s="72" t="s">
        <v>4</v>
      </c>
      <c r="Q13" s="73"/>
    </row>
    <row r="14" spans="2:17" ht="15" customHeight="1">
      <c r="B14" s="6"/>
      <c r="C14" s="14"/>
      <c r="D14" s="77" t="s">
        <v>251</v>
      </c>
      <c r="E14" s="76"/>
      <c r="F14" s="76"/>
      <c r="G14" s="72"/>
      <c r="H14" s="78">
        <f>SUM(H15:H20)</f>
        <v>0</v>
      </c>
      <c r="I14" s="72" t="s">
        <v>4</v>
      </c>
      <c r="J14" s="81"/>
      <c r="K14" s="72" t="s">
        <v>4</v>
      </c>
      <c r="L14" s="78">
        <f>SUM(L15:L20)</f>
        <v>0</v>
      </c>
      <c r="M14" s="72" t="s">
        <v>4</v>
      </c>
    </row>
    <row r="15" spans="2:17" ht="15" customHeight="1">
      <c r="B15" s="6"/>
      <c r="C15" s="14"/>
      <c r="D15" s="77"/>
      <c r="E15" s="76" t="s">
        <v>252</v>
      </c>
      <c r="F15" s="76"/>
      <c r="G15" s="72"/>
      <c r="H15" s="78">
        <f>'様式5-4'!J132+'様式5-4'!G110</f>
        <v>0</v>
      </c>
      <c r="I15" s="72" t="s">
        <v>4</v>
      </c>
      <c r="J15" s="81"/>
      <c r="K15" s="72" t="s">
        <v>4</v>
      </c>
      <c r="L15" s="78">
        <f>H15</f>
        <v>0</v>
      </c>
      <c r="M15" s="72" t="s">
        <v>4</v>
      </c>
      <c r="Q15" s="73"/>
    </row>
    <row r="16" spans="2:17" ht="15" customHeight="1">
      <c r="B16" s="6"/>
      <c r="C16" s="14"/>
      <c r="D16" s="77"/>
      <c r="E16" s="76" t="s">
        <v>253</v>
      </c>
      <c r="F16" s="76"/>
      <c r="G16" s="72"/>
      <c r="H16" s="78">
        <f>'様式5-4'!J133+'様式5-4'!G111</f>
        <v>0</v>
      </c>
      <c r="I16" s="72" t="s">
        <v>4</v>
      </c>
      <c r="J16" s="81"/>
      <c r="K16" s="72" t="s">
        <v>4</v>
      </c>
      <c r="L16" s="78">
        <f t="shared" ref="L16:L20" si="0">H16</f>
        <v>0</v>
      </c>
      <c r="M16" s="72" t="s">
        <v>4</v>
      </c>
      <c r="Q16" s="73"/>
    </row>
    <row r="17" spans="2:17" ht="15" customHeight="1">
      <c r="B17" s="6"/>
      <c r="C17" s="14"/>
      <c r="D17" s="77"/>
      <c r="E17" s="76" t="s">
        <v>254</v>
      </c>
      <c r="F17" s="76"/>
      <c r="G17" s="72"/>
      <c r="H17" s="78">
        <f>'様式5-4'!J134+'様式5-4'!G112</f>
        <v>0</v>
      </c>
      <c r="I17" s="72" t="s">
        <v>4</v>
      </c>
      <c r="J17" s="81"/>
      <c r="K17" s="72" t="s">
        <v>4</v>
      </c>
      <c r="L17" s="78">
        <f t="shared" si="0"/>
        <v>0</v>
      </c>
      <c r="M17" s="72" t="s">
        <v>4</v>
      </c>
      <c r="Q17" s="73"/>
    </row>
    <row r="18" spans="2:17" ht="15" customHeight="1">
      <c r="B18" s="6"/>
      <c r="C18" s="14"/>
      <c r="D18" s="77"/>
      <c r="E18" s="76" t="s">
        <v>255</v>
      </c>
      <c r="F18" s="76"/>
      <c r="G18" s="72"/>
      <c r="H18" s="78">
        <f>'様式5-4'!J135+'様式5-4'!G113</f>
        <v>0</v>
      </c>
      <c r="I18" s="72" t="s">
        <v>4</v>
      </c>
      <c r="J18" s="81"/>
      <c r="K18" s="72" t="s">
        <v>4</v>
      </c>
      <c r="L18" s="78">
        <f t="shared" si="0"/>
        <v>0</v>
      </c>
      <c r="M18" s="72" t="s">
        <v>4</v>
      </c>
      <c r="Q18" s="73"/>
    </row>
    <row r="19" spans="2:17" ht="15" customHeight="1">
      <c r="B19" s="6"/>
      <c r="C19" s="14"/>
      <c r="D19" s="77"/>
      <c r="E19" s="76" t="s">
        <v>392</v>
      </c>
      <c r="F19" s="76"/>
      <c r="G19" s="72"/>
      <c r="H19" s="78">
        <f>'様式5-4'!J136+'様式5-4'!G114</f>
        <v>0</v>
      </c>
      <c r="I19" s="72" t="s">
        <v>4</v>
      </c>
      <c r="J19" s="81"/>
      <c r="K19" s="72" t="s">
        <v>4</v>
      </c>
      <c r="L19" s="78">
        <f t="shared" si="0"/>
        <v>0</v>
      </c>
      <c r="M19" s="72" t="s">
        <v>4</v>
      </c>
      <c r="Q19" s="73"/>
    </row>
    <row r="20" spans="2:17" ht="15" customHeight="1">
      <c r="B20" s="6"/>
      <c r="C20" s="14"/>
      <c r="D20" s="77"/>
      <c r="E20" s="76" t="s">
        <v>393</v>
      </c>
      <c r="F20" s="76"/>
      <c r="G20" s="72"/>
      <c r="H20" s="78">
        <f>'様式5-4'!J137+'様式5-4'!G115</f>
        <v>0</v>
      </c>
      <c r="I20" s="72" t="s">
        <v>4</v>
      </c>
      <c r="J20" s="81"/>
      <c r="K20" s="72" t="s">
        <v>4</v>
      </c>
      <c r="L20" s="78">
        <f t="shared" si="0"/>
        <v>0</v>
      </c>
      <c r="M20" s="72" t="s">
        <v>4</v>
      </c>
      <c r="Q20" s="73"/>
    </row>
    <row r="21" spans="2:17" ht="15" customHeight="1">
      <c r="B21" s="6"/>
      <c r="C21" s="13"/>
      <c r="D21" s="75" t="s">
        <v>256</v>
      </c>
      <c r="E21" s="80"/>
      <c r="F21" s="80"/>
      <c r="G21" s="82"/>
      <c r="H21" s="78">
        <f>SUM(H22:H27)</f>
        <v>0</v>
      </c>
      <c r="I21" s="72" t="s">
        <v>4</v>
      </c>
      <c r="J21" s="81"/>
      <c r="K21" s="72" t="s">
        <v>4</v>
      </c>
      <c r="L21" s="78">
        <f>SUM(L22:L27)</f>
        <v>0</v>
      </c>
      <c r="M21" s="72" t="s">
        <v>4</v>
      </c>
    </row>
    <row r="22" spans="2:17" ht="15" customHeight="1">
      <c r="B22" s="6"/>
      <c r="C22" s="14"/>
      <c r="D22" s="77"/>
      <c r="E22" s="76" t="s">
        <v>257</v>
      </c>
      <c r="F22" s="76"/>
      <c r="G22" s="72"/>
      <c r="H22" s="78">
        <f>'様式5-6'!Q35</f>
        <v>0</v>
      </c>
      <c r="I22" s="72" t="s">
        <v>4</v>
      </c>
      <c r="J22" s="81"/>
      <c r="K22" s="72" t="s">
        <v>4</v>
      </c>
      <c r="L22" s="78">
        <f>H22</f>
        <v>0</v>
      </c>
      <c r="M22" s="72" t="s">
        <v>4</v>
      </c>
      <c r="Q22" s="73"/>
    </row>
    <row r="23" spans="2:17" ht="15" customHeight="1">
      <c r="B23" s="6"/>
      <c r="C23" s="14"/>
      <c r="D23" s="77"/>
      <c r="E23" s="76" t="s">
        <v>258</v>
      </c>
      <c r="F23" s="76"/>
      <c r="G23" s="72"/>
      <c r="H23" s="78">
        <f>'様式5-6'!R35</f>
        <v>0</v>
      </c>
      <c r="I23" s="72" t="s">
        <v>4</v>
      </c>
      <c r="J23" s="81"/>
      <c r="K23" s="72" t="s">
        <v>4</v>
      </c>
      <c r="L23" s="78">
        <f>H23</f>
        <v>0</v>
      </c>
      <c r="M23" s="72" t="s">
        <v>4</v>
      </c>
      <c r="Q23" s="73"/>
    </row>
    <row r="24" spans="2:17" ht="15" customHeight="1">
      <c r="B24" s="6"/>
      <c r="C24" s="14"/>
      <c r="D24" s="77"/>
      <c r="E24" s="76" t="s">
        <v>259</v>
      </c>
      <c r="F24" s="76"/>
      <c r="G24" s="72"/>
      <c r="H24" s="78">
        <f>'様式5-6'!S35</f>
        <v>0</v>
      </c>
      <c r="I24" s="72" t="s">
        <v>4</v>
      </c>
      <c r="J24" s="81"/>
      <c r="K24" s="72" t="s">
        <v>4</v>
      </c>
      <c r="L24" s="78">
        <f>H24</f>
        <v>0</v>
      </c>
      <c r="M24" s="72" t="s">
        <v>4</v>
      </c>
      <c r="Q24" s="73"/>
    </row>
    <row r="25" spans="2:17" ht="15" customHeight="1">
      <c r="B25" s="6"/>
      <c r="C25" s="14"/>
      <c r="D25" s="77"/>
      <c r="E25" s="76" t="s">
        <v>260</v>
      </c>
      <c r="F25" s="76"/>
      <c r="G25" s="72"/>
      <c r="H25" s="78">
        <f>'様式5-6'!T35</f>
        <v>0</v>
      </c>
      <c r="I25" s="72" t="s">
        <v>4</v>
      </c>
      <c r="J25" s="81"/>
      <c r="K25" s="72" t="s">
        <v>4</v>
      </c>
      <c r="L25" s="78">
        <f>H25</f>
        <v>0</v>
      </c>
      <c r="M25" s="72" t="s">
        <v>4</v>
      </c>
      <c r="Q25" s="73"/>
    </row>
    <row r="26" spans="2:17" ht="15" customHeight="1">
      <c r="B26" s="6"/>
      <c r="C26" s="14"/>
      <c r="D26" s="77"/>
      <c r="E26" s="76" t="s">
        <v>394</v>
      </c>
      <c r="F26" s="76"/>
      <c r="G26" s="72"/>
      <c r="H26" s="78">
        <f>'様式5-6'!U35</f>
        <v>0</v>
      </c>
      <c r="I26" s="72" t="s">
        <v>4</v>
      </c>
      <c r="J26" s="81"/>
      <c r="K26" s="72" t="s">
        <v>4</v>
      </c>
      <c r="L26" s="78">
        <f t="shared" ref="L26:L27" si="1">H26</f>
        <v>0</v>
      </c>
      <c r="M26" s="72" t="s">
        <v>4</v>
      </c>
      <c r="Q26" s="73"/>
    </row>
    <row r="27" spans="2:17" ht="15" customHeight="1">
      <c r="B27" s="6"/>
      <c r="C27" s="14"/>
      <c r="D27" s="77"/>
      <c r="E27" s="76" t="s">
        <v>395</v>
      </c>
      <c r="F27" s="76"/>
      <c r="G27" s="72"/>
      <c r="H27" s="78">
        <f>'様式5-6'!V35</f>
        <v>0</v>
      </c>
      <c r="I27" s="72" t="s">
        <v>4</v>
      </c>
      <c r="J27" s="81"/>
      <c r="K27" s="72" t="s">
        <v>4</v>
      </c>
      <c r="L27" s="78">
        <f t="shared" si="1"/>
        <v>0</v>
      </c>
      <c r="M27" s="72" t="s">
        <v>4</v>
      </c>
      <c r="Q27" s="73"/>
    </row>
    <row r="28" spans="2:17" ht="15" customHeight="1">
      <c r="B28" s="6"/>
      <c r="C28" s="71" t="s">
        <v>261</v>
      </c>
      <c r="D28" s="59"/>
      <c r="E28" s="59"/>
      <c r="F28" s="59"/>
      <c r="G28" s="60"/>
      <c r="H28" s="250">
        <f>SUM(H29:H30)</f>
        <v>0</v>
      </c>
      <c r="I28" s="251" t="s">
        <v>4</v>
      </c>
      <c r="J28" s="250">
        <f>'様式5-9'!Q44</f>
        <v>0</v>
      </c>
      <c r="K28" s="251" t="s">
        <v>4</v>
      </c>
      <c r="L28" s="250">
        <f>SUM(H28,J28)</f>
        <v>0</v>
      </c>
      <c r="M28" s="251" t="s">
        <v>4</v>
      </c>
    </row>
    <row r="29" spans="2:17" ht="15" customHeight="1">
      <c r="B29" s="6"/>
      <c r="C29" s="6"/>
      <c r="D29" s="79" t="s">
        <v>262</v>
      </c>
      <c r="E29" s="54"/>
      <c r="F29" s="54"/>
      <c r="G29" s="54"/>
      <c r="H29" s="78">
        <f>SUM('様式5-9'!K44:N44)</f>
        <v>0</v>
      </c>
      <c r="I29" s="72" t="s">
        <v>4</v>
      </c>
      <c r="J29" s="81"/>
      <c r="K29" s="72" t="s">
        <v>4</v>
      </c>
      <c r="L29" s="81"/>
      <c r="M29" s="72" t="s">
        <v>4</v>
      </c>
    </row>
    <row r="30" spans="2:17" ht="15" customHeight="1">
      <c r="B30" s="80"/>
      <c r="C30" s="7"/>
      <c r="D30" s="79" t="s">
        <v>263</v>
      </c>
      <c r="E30" s="54"/>
      <c r="F30" s="54"/>
      <c r="G30" s="54"/>
      <c r="H30" s="78">
        <f>SUM('様式5-9'!J44,'様式5-9'!O44)</f>
        <v>0</v>
      </c>
      <c r="I30" s="72" t="s">
        <v>4</v>
      </c>
      <c r="J30" s="81"/>
      <c r="K30" s="72" t="s">
        <v>4</v>
      </c>
      <c r="L30" s="81"/>
      <c r="M30" s="72" t="s">
        <v>4</v>
      </c>
    </row>
    <row r="31" spans="2:17" ht="7.5" customHeight="1"/>
    <row r="32" spans="2:17" ht="15" customHeight="1">
      <c r="B32" s="71" t="s">
        <v>8</v>
      </c>
      <c r="C32" s="8"/>
      <c r="D32" s="8"/>
      <c r="E32" s="8"/>
      <c r="F32" s="8"/>
      <c r="G32" s="8"/>
      <c r="H32" s="83">
        <f>SUM(H33:H34)</f>
        <v>0.71799999999999997</v>
      </c>
      <c r="I32" s="72" t="s">
        <v>7</v>
      </c>
    </row>
    <row r="33" spans="2:17" ht="15" customHeight="1">
      <c r="B33" s="6"/>
      <c r="C33" s="9" t="s">
        <v>5</v>
      </c>
      <c r="D33" s="9"/>
      <c r="E33" s="9"/>
      <c r="F33" s="9"/>
      <c r="G33" s="10"/>
      <c r="H33" s="931">
        <v>0.71799999999999997</v>
      </c>
      <c r="I33" s="84" t="s">
        <v>7</v>
      </c>
      <c r="P33" s="73"/>
    </row>
    <row r="34" spans="2:17" ht="15" customHeight="1">
      <c r="B34" s="7"/>
      <c r="C34" s="11" t="s">
        <v>6</v>
      </c>
      <c r="D34" s="11"/>
      <c r="E34" s="11"/>
      <c r="F34" s="11"/>
      <c r="G34" s="12"/>
      <c r="H34" s="391"/>
      <c r="I34" s="85" t="s">
        <v>7</v>
      </c>
    </row>
    <row r="35" spans="2:17" ht="7.5" customHeight="1"/>
    <row r="36" spans="2:17" ht="15" customHeight="1">
      <c r="B36" s="5" t="s">
        <v>9</v>
      </c>
    </row>
    <row r="37" spans="2:17" ht="15" customHeight="1">
      <c r="B37" s="5" t="s">
        <v>11</v>
      </c>
    </row>
    <row r="38" spans="2:17" ht="15" customHeight="1">
      <c r="B38" s="5" t="s">
        <v>415</v>
      </c>
    </row>
    <row r="39" spans="2:17" ht="15" customHeight="1">
      <c r="B39" s="5" t="s">
        <v>416</v>
      </c>
    </row>
    <row r="40" spans="2:17" ht="15" customHeight="1">
      <c r="B40" s="5" t="s">
        <v>877</v>
      </c>
    </row>
    <row r="41" spans="2:17" ht="15" customHeight="1">
      <c r="B41" s="5" t="s">
        <v>264</v>
      </c>
    </row>
    <row r="42" spans="2:17" ht="15" customHeight="1">
      <c r="B42" s="5" t="s">
        <v>417</v>
      </c>
    </row>
    <row r="44" spans="2:17" ht="15" customHeight="1">
      <c r="B44" s="5" t="s">
        <v>446</v>
      </c>
      <c r="M44" s="58"/>
    </row>
    <row r="45" spans="2:17" ht="15" customHeight="1">
      <c r="B45" s="68" t="s">
        <v>425</v>
      </c>
      <c r="C45" s="69"/>
      <c r="D45" s="69"/>
      <c r="E45" s="69"/>
      <c r="F45" s="69"/>
      <c r="G45" s="70"/>
      <c r="H45" s="1187" t="s">
        <v>423</v>
      </c>
      <c r="I45" s="1187"/>
      <c r="J45" s="1188" t="s">
        <v>424</v>
      </c>
      <c r="K45" s="1189"/>
      <c r="L45" s="1187" t="s">
        <v>12</v>
      </c>
      <c r="M45" s="1187"/>
    </row>
    <row r="46" spans="2:17" ht="15" customHeight="1">
      <c r="B46" s="76" t="s">
        <v>237</v>
      </c>
      <c r="C46" s="54"/>
      <c r="D46" s="111"/>
      <c r="E46" s="111"/>
      <c r="F46" s="111"/>
      <c r="G46" s="72"/>
      <c r="H46" s="78">
        <f>'様式5-3'!F16</f>
        <v>0</v>
      </c>
      <c r="I46" s="72" t="s">
        <v>4</v>
      </c>
      <c r="J46" s="78" t="e">
        <f>'様式5-7'!D14</f>
        <v>#DIV/0!</v>
      </c>
      <c r="K46" s="72" t="s">
        <v>4</v>
      </c>
      <c r="L46" s="78" t="e">
        <f>SUM(H46,J46)</f>
        <v>#DIV/0!</v>
      </c>
      <c r="M46" s="72" t="s">
        <v>4</v>
      </c>
      <c r="Q46" s="73"/>
    </row>
    <row r="47" spans="2:17" ht="15" customHeight="1">
      <c r="B47" s="76" t="s">
        <v>234</v>
      </c>
      <c r="C47" s="54"/>
      <c r="D47" s="111"/>
      <c r="E47" s="111"/>
      <c r="F47" s="111"/>
      <c r="G47" s="72"/>
      <c r="H47" s="78" t="e">
        <f>'様式5-3'!F17</f>
        <v>#DIV/0!</v>
      </c>
      <c r="I47" s="72" t="s">
        <v>4</v>
      </c>
      <c r="J47" s="78" t="e">
        <f>'様式5-7'!D15</f>
        <v>#DIV/0!</v>
      </c>
      <c r="K47" s="72" t="s">
        <v>4</v>
      </c>
      <c r="L47" s="78" t="e">
        <f t="shared" ref="L47:L49" si="2">SUM(H47,J47)</f>
        <v>#DIV/0!</v>
      </c>
      <c r="M47" s="72" t="s">
        <v>4</v>
      </c>
      <c r="Q47" s="73"/>
    </row>
    <row r="48" spans="2:17" ht="15" customHeight="1">
      <c r="B48" s="76" t="s">
        <v>233</v>
      </c>
      <c r="C48" s="54"/>
      <c r="D48" s="111"/>
      <c r="E48" s="111"/>
      <c r="F48" s="111"/>
      <c r="G48" s="72"/>
      <c r="H48" s="78" t="e">
        <f>'様式5-3'!F18</f>
        <v>#DIV/0!</v>
      </c>
      <c r="I48" s="72" t="s">
        <v>4</v>
      </c>
      <c r="J48" s="78" t="e">
        <f>'様式5-7'!D16</f>
        <v>#DIV/0!</v>
      </c>
      <c r="K48" s="72" t="s">
        <v>4</v>
      </c>
      <c r="L48" s="78" t="e">
        <f t="shared" si="2"/>
        <v>#DIV/0!</v>
      </c>
      <c r="M48" s="72" t="s">
        <v>4</v>
      </c>
      <c r="Q48" s="73"/>
    </row>
    <row r="49" spans="2:17" ht="15" customHeight="1">
      <c r="B49" s="76" t="s">
        <v>236</v>
      </c>
      <c r="C49" s="54"/>
      <c r="D49" s="111"/>
      <c r="E49" s="111"/>
      <c r="F49" s="111"/>
      <c r="G49" s="72"/>
      <c r="H49" s="78" t="e">
        <f>'様式5-3'!F19</f>
        <v>#DIV/0!</v>
      </c>
      <c r="I49" s="72" t="s">
        <v>4</v>
      </c>
      <c r="J49" s="78" t="e">
        <f>'様式5-7'!D17</f>
        <v>#DIV/0!</v>
      </c>
      <c r="K49" s="72" t="s">
        <v>4</v>
      </c>
      <c r="L49" s="78" t="e">
        <f t="shared" si="2"/>
        <v>#DIV/0!</v>
      </c>
      <c r="M49" s="72" t="s">
        <v>4</v>
      </c>
      <c r="Q49" s="73"/>
    </row>
    <row r="50" spans="2:17" ht="15" customHeight="1">
      <c r="B50" s="350" t="s">
        <v>422</v>
      </c>
      <c r="C50" s="351"/>
      <c r="D50" s="352"/>
      <c r="E50" s="352"/>
      <c r="F50" s="352"/>
      <c r="G50" s="247"/>
      <c r="H50" s="246" t="e">
        <f>SUM(H46:H49)</f>
        <v>#DIV/0!</v>
      </c>
      <c r="I50" s="247" t="s">
        <v>4</v>
      </c>
      <c r="J50" s="246" t="e">
        <f>SUM(J46:J49)</f>
        <v>#DIV/0!</v>
      </c>
      <c r="K50" s="247" t="s">
        <v>4</v>
      </c>
      <c r="L50" s="246" t="e">
        <f>SUM(L46:L49)</f>
        <v>#DIV/0!</v>
      </c>
      <c r="M50" s="247" t="s">
        <v>4</v>
      </c>
      <c r="Q50" s="73"/>
    </row>
    <row r="51" spans="2:17" ht="7.5" customHeight="1"/>
    <row r="52" spans="2:17" ht="15" customHeight="1">
      <c r="J52" s="1190" t="s">
        <v>1</v>
      </c>
      <c r="K52" s="1191"/>
      <c r="L52" s="1190"/>
      <c r="M52" s="1191"/>
    </row>
  </sheetData>
  <mergeCells count="8">
    <mergeCell ref="H4:I4"/>
    <mergeCell ref="J4:K4"/>
    <mergeCell ref="L4:M4"/>
    <mergeCell ref="J52:K52"/>
    <mergeCell ref="L52:M52"/>
    <mergeCell ref="H45:I45"/>
    <mergeCell ref="J45:K45"/>
    <mergeCell ref="L45:M45"/>
  </mergeCells>
  <phoneticPr fontId="8"/>
  <pageMargins left="0.62992125984251968" right="0.23622047244094491" top="0.74803149606299213" bottom="0.74803149606299213" header="0.31496062992125984" footer="0.31496062992125984"/>
  <pageSetup paperSize="9" scale="99"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showGridLines="0" view="pageBreakPreview" zoomScaleNormal="100" zoomScaleSheetLayoutView="100" workbookViewId="0"/>
  </sheetViews>
  <sheetFormatPr defaultColWidth="9.140625" defaultRowHeight="15" customHeight="1"/>
  <cols>
    <col min="1" max="1" width="1.42578125" style="1" customWidth="1"/>
    <col min="2" max="2" width="27.140625" style="1" customWidth="1"/>
    <col min="3" max="6" width="17.140625" style="86" customWidth="1"/>
    <col min="7" max="7" width="1.42578125" style="1" customWidth="1"/>
    <col min="8" max="8" width="5.28515625" style="1" customWidth="1"/>
    <col min="9" max="9" width="12" style="1" bestFit="1" customWidth="1"/>
    <col min="10" max="16384" width="9.140625" style="1"/>
  </cols>
  <sheetData>
    <row r="1" spans="1:11" ht="15" customHeight="1">
      <c r="F1" s="235" t="s">
        <v>433</v>
      </c>
    </row>
    <row r="2" spans="1:11" ht="17.25">
      <c r="B2" s="87" t="s">
        <v>265</v>
      </c>
      <c r="C2" s="88"/>
      <c r="D2" s="88"/>
      <c r="E2" s="88"/>
      <c r="F2" s="88"/>
    </row>
    <row r="3" spans="1:11" ht="7.5" customHeight="1">
      <c r="B3" s="87"/>
      <c r="C3" s="88"/>
      <c r="D3" s="88"/>
      <c r="E3" s="88"/>
      <c r="F3" s="88"/>
    </row>
    <row r="4" spans="1:11" ht="15" customHeight="1">
      <c r="E4" s="235" t="s">
        <v>10</v>
      </c>
      <c r="I4" s="903"/>
    </row>
    <row r="5" spans="1:11" ht="30" customHeight="1">
      <c r="B5" s="900" t="s">
        <v>3</v>
      </c>
      <c r="C5" s="455" t="s">
        <v>239</v>
      </c>
      <c r="D5" s="455" t="s">
        <v>266</v>
      </c>
      <c r="E5" s="455" t="s">
        <v>240</v>
      </c>
    </row>
    <row r="6" spans="1:11" ht="30" customHeight="1">
      <c r="B6" s="915" t="s">
        <v>864</v>
      </c>
      <c r="C6" s="136">
        <f>'様式5-5'!F5</f>
        <v>0</v>
      </c>
      <c r="D6" s="136">
        <f>'様式5-5'!G5</f>
        <v>0</v>
      </c>
      <c r="E6" s="136">
        <f>SUM(C6:D6)</f>
        <v>0</v>
      </c>
    </row>
    <row r="7" spans="1:11" ht="30" customHeight="1">
      <c r="B7" s="915" t="s">
        <v>865</v>
      </c>
      <c r="C7" s="136">
        <f>SUM('様式5-4'!J130+'様式5-4'!G116)</f>
        <v>0</v>
      </c>
      <c r="D7" s="252"/>
      <c r="E7" s="136">
        <f t="shared" ref="E7:E8" si="0">SUM(C7:D7)</f>
        <v>0</v>
      </c>
    </row>
    <row r="8" spans="1:11" ht="30" customHeight="1">
      <c r="B8" s="915" t="s">
        <v>866</v>
      </c>
      <c r="C8" s="136">
        <f>'様式5-6'!W35</f>
        <v>0</v>
      </c>
      <c r="D8" s="252"/>
      <c r="E8" s="136">
        <f t="shared" si="0"/>
        <v>0</v>
      </c>
    </row>
    <row r="9" spans="1:11" ht="30" customHeight="1">
      <c r="B9" s="103" t="s">
        <v>12</v>
      </c>
      <c r="C9" s="140">
        <f>SUM(C6:C8)</f>
        <v>0</v>
      </c>
      <c r="D9" s="140">
        <f>SUM(D6:D8)</f>
        <v>0</v>
      </c>
      <c r="E9" s="140">
        <f>SUM(E6:E8)</f>
        <v>0</v>
      </c>
    </row>
    <row r="10" spans="1:11" ht="7.5" customHeight="1"/>
    <row r="11" spans="1:11" s="5" customFormat="1" ht="15" customHeight="1">
      <c r="A11" s="5" t="s">
        <v>19</v>
      </c>
      <c r="C11" s="101"/>
      <c r="D11" s="101"/>
      <c r="E11" s="101"/>
      <c r="F11" s="101"/>
    </row>
    <row r="12" spans="1:11" s="5" customFormat="1" ht="15" customHeight="1">
      <c r="A12" s="5" t="s">
        <v>878</v>
      </c>
      <c r="C12" s="101"/>
      <c r="D12" s="101"/>
      <c r="E12" s="101"/>
      <c r="F12" s="101"/>
    </row>
    <row r="13" spans="1:11" s="5" customFormat="1" ht="15" customHeight="1">
      <c r="C13" s="101"/>
      <c r="D13" s="101"/>
      <c r="E13" s="101"/>
      <c r="F13" s="101"/>
    </row>
    <row r="14" spans="1:11" s="5" customFormat="1" ht="15" customHeight="1">
      <c r="B14" s="5" t="s">
        <v>447</v>
      </c>
      <c r="F14" s="58" t="s">
        <v>10</v>
      </c>
    </row>
    <row r="15" spans="1:11" s="5" customFormat="1" ht="30" customHeight="1">
      <c r="B15" s="68" t="s">
        <v>425</v>
      </c>
      <c r="C15" s="417" t="s">
        <v>500</v>
      </c>
      <c r="D15" s="417" t="s">
        <v>501</v>
      </c>
      <c r="E15" s="417" t="s">
        <v>502</v>
      </c>
      <c r="F15" s="417" t="s">
        <v>442</v>
      </c>
      <c r="G15" s="1"/>
      <c r="H15" s="1"/>
      <c r="I15" s="1"/>
      <c r="J15" s="1"/>
    </row>
    <row r="16" spans="1:11" s="5" customFormat="1" ht="30" customHeight="1">
      <c r="B16" s="76" t="s">
        <v>237</v>
      </c>
      <c r="C16" s="932">
        <f>SUM('様式5-5'!H11:H14)</f>
        <v>0</v>
      </c>
      <c r="D16" s="932">
        <f>'様式5-4'!J126+SUM('様式5-4'!G112:G115)</f>
        <v>0</v>
      </c>
      <c r="E16" s="932">
        <f>SUM('様式5-6'!S35:V35)</f>
        <v>0</v>
      </c>
      <c r="F16" s="163">
        <f>SUM(C16:E16)</f>
        <v>0</v>
      </c>
      <c r="I16" s="903"/>
      <c r="K16" s="73"/>
    </row>
    <row r="17" spans="2:11" s="5" customFormat="1" ht="30" customHeight="1">
      <c r="B17" s="76" t="s">
        <v>234</v>
      </c>
      <c r="C17" s="932" t="e">
        <f>'様式5-5'!H6-SUM('様式5-3'!C18:C19)+'様式5-5'!H10</f>
        <v>#DIV/0!</v>
      </c>
      <c r="D17" s="932">
        <f>'様式5-4'!J127+SUM('様式5-4'!G110:G111)</f>
        <v>0</v>
      </c>
      <c r="E17" s="932" t="e">
        <f>SUM('様式5-6'!T71,'様式5-6'!R35)</f>
        <v>#DIV/0!</v>
      </c>
      <c r="F17" s="163" t="e">
        <f t="shared" ref="F17:F19" si="1">SUM(C17:E17)</f>
        <v>#DIV/0!</v>
      </c>
      <c r="G17" s="1"/>
      <c r="H17" s="1"/>
      <c r="I17" s="903"/>
      <c r="J17" s="1"/>
      <c r="K17" s="73"/>
    </row>
    <row r="18" spans="2:11" s="5" customFormat="1" ht="30" customHeight="1">
      <c r="B18" s="76" t="s">
        <v>233</v>
      </c>
      <c r="C18" s="163" t="e">
        <f>ROUND('様式5-5'!$H$6*'様式5-5'!F8/'様式5-5'!$F$6,0)</f>
        <v>#DIV/0!</v>
      </c>
      <c r="D18" s="163">
        <f>'様式5-4'!J128</f>
        <v>0</v>
      </c>
      <c r="E18" s="163">
        <v>0</v>
      </c>
      <c r="F18" s="163" t="e">
        <f t="shared" si="1"/>
        <v>#DIV/0!</v>
      </c>
      <c r="I18" s="903"/>
      <c r="K18" s="73"/>
    </row>
    <row r="19" spans="2:11" s="5" customFormat="1" ht="30" customHeight="1">
      <c r="B19" s="76" t="s">
        <v>236</v>
      </c>
      <c r="C19" s="163" t="e">
        <f>ROUND('様式5-5'!$H$6*'様式5-5'!F9/'様式5-5'!$F$6,0)</f>
        <v>#DIV/0!</v>
      </c>
      <c r="D19" s="163">
        <f>'様式5-4'!J129</f>
        <v>0</v>
      </c>
      <c r="E19" s="163" t="e">
        <f>SUM('様式5-6'!U71)</f>
        <v>#DIV/0!</v>
      </c>
      <c r="F19" s="163" t="e">
        <f t="shared" si="1"/>
        <v>#DIV/0!</v>
      </c>
      <c r="G19" s="1"/>
      <c r="H19" s="1"/>
      <c r="I19" s="903"/>
      <c r="J19" s="1"/>
      <c r="K19" s="73"/>
    </row>
    <row r="20" spans="2:11" s="5" customFormat="1" ht="30" customHeight="1">
      <c r="B20" s="350" t="s">
        <v>422</v>
      </c>
      <c r="C20" s="289" t="e">
        <f t="shared" ref="C20:D20" si="2">SUM(C16:C19)</f>
        <v>#DIV/0!</v>
      </c>
      <c r="D20" s="289">
        <f t="shared" si="2"/>
        <v>0</v>
      </c>
      <c r="E20" s="289" t="e">
        <f>SUM(E16:E19)</f>
        <v>#DIV/0!</v>
      </c>
      <c r="F20" s="289" t="e">
        <f>SUM(F16:F19)</f>
        <v>#DIV/0!</v>
      </c>
      <c r="I20" s="903"/>
      <c r="K20" s="73"/>
    </row>
    <row r="21" spans="2:11" s="5" customFormat="1" ht="15" customHeight="1"/>
    <row r="22" spans="2:11" ht="15" customHeight="1">
      <c r="D22" s="1"/>
      <c r="E22" s="238" t="s">
        <v>20</v>
      </c>
      <c r="F22" s="916"/>
    </row>
  </sheetData>
  <phoneticPr fontId="8"/>
  <pageMargins left="0.70866141732283472" right="0.70866141732283472" top="0.74803149606299213" bottom="0.74803149606299213" header="0.31496062992125984" footer="0.31496062992125984"/>
  <pageSetup paperSize="9" scale="9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75"/>
  <sheetViews>
    <sheetView showGridLines="0" view="pageBreakPreview" zoomScale="70" zoomScaleNormal="70" zoomScaleSheetLayoutView="70" workbookViewId="0">
      <selection activeCell="C106" sqref="C106"/>
    </sheetView>
  </sheetViews>
  <sheetFormatPr defaultColWidth="9.140625" defaultRowHeight="15" customHeight="1" outlineLevelCol="1"/>
  <cols>
    <col min="1" max="1" width="9.7109375" style="122" bestFit="1" customWidth="1"/>
    <col min="2" max="2" width="1.42578125" style="122" customWidth="1"/>
    <col min="3" max="3" width="7" style="123" bestFit="1" customWidth="1"/>
    <col min="4" max="4" width="21.42578125" style="124" customWidth="1"/>
    <col min="5" max="5" width="12" style="122" customWidth="1"/>
    <col min="6" max="6" width="7.5703125" style="122" customWidth="1"/>
    <col min="7" max="12" width="14.28515625" style="1" customWidth="1" outlineLevel="1"/>
    <col min="13" max="13" width="14.28515625" style="1" customWidth="1"/>
    <col min="14" max="14" width="10.7109375" style="122" customWidth="1"/>
    <col min="15" max="15" width="6.42578125" style="122" customWidth="1"/>
    <col min="16" max="23" width="14.28515625" style="1" customWidth="1" outlineLevel="1"/>
    <col min="24" max="24" width="14.28515625" style="1" customWidth="1"/>
    <col min="25" max="25" width="1.42578125" style="448" customWidth="1"/>
    <col min="26" max="26" width="2.85546875" style="448" customWidth="1"/>
    <col min="27" max="32" width="14.42578125" style="1" customWidth="1"/>
    <col min="33" max="16384" width="9.140625" style="1"/>
  </cols>
  <sheetData>
    <row r="1" spans="1:32" s="5" customFormat="1" ht="15" customHeight="1">
      <c r="A1" s="171"/>
      <c r="B1" s="171"/>
      <c r="C1" s="933"/>
      <c r="D1" s="934"/>
      <c r="E1" s="171"/>
      <c r="F1" s="171"/>
      <c r="N1" s="171"/>
      <c r="O1" s="171"/>
      <c r="X1" s="58" t="s">
        <v>494</v>
      </c>
      <c r="Y1" s="935"/>
      <c r="Z1" s="936"/>
    </row>
    <row r="2" spans="1:32" s="5" customFormat="1" ht="17.25">
      <c r="A2" s="171"/>
      <c r="B2" s="171"/>
      <c r="C2" s="66" t="s">
        <v>879</v>
      </c>
      <c r="D2" s="937"/>
      <c r="E2" s="66"/>
      <c r="F2" s="66"/>
      <c r="G2" s="66"/>
      <c r="H2" s="66"/>
      <c r="I2" s="66"/>
      <c r="J2" s="66"/>
      <c r="K2" s="66"/>
      <c r="L2" s="66"/>
      <c r="M2" s="66"/>
      <c r="N2" s="66"/>
      <c r="O2" s="66"/>
      <c r="P2" s="66"/>
      <c r="Q2" s="66"/>
      <c r="R2" s="66"/>
      <c r="S2" s="66"/>
      <c r="T2" s="66"/>
      <c r="U2" s="66"/>
      <c r="V2" s="66"/>
      <c r="W2" s="66"/>
      <c r="X2" s="66"/>
      <c r="Y2" s="938"/>
      <c r="Z2" s="936"/>
    </row>
    <row r="3" spans="1:32" s="5" customFormat="1" ht="14.25" customHeight="1">
      <c r="A3" s="171"/>
      <c r="B3" s="171"/>
      <c r="D3" s="934"/>
      <c r="E3" s="171"/>
      <c r="F3" s="58"/>
      <c r="G3" s="171"/>
      <c r="H3" s="171"/>
      <c r="I3" s="171"/>
      <c r="J3" s="171"/>
      <c r="K3" s="171"/>
      <c r="L3" s="171"/>
      <c r="M3" s="171"/>
      <c r="N3" s="171"/>
      <c r="O3" s="171"/>
      <c r="P3" s="171"/>
      <c r="Q3" s="171"/>
      <c r="R3" s="171"/>
      <c r="S3" s="171"/>
      <c r="T3" s="171"/>
      <c r="U3" s="171"/>
      <c r="V3" s="171"/>
      <c r="W3" s="171"/>
      <c r="Y3" s="936"/>
      <c r="Z3" s="936"/>
    </row>
    <row r="4" spans="1:32" s="5" customFormat="1" ht="14.25" customHeight="1">
      <c r="A4" s="171"/>
      <c r="B4" s="171"/>
      <c r="C4" s="939" t="s">
        <v>880</v>
      </c>
      <c r="D4" s="934"/>
      <c r="E4" s="171"/>
      <c r="F4" s="58"/>
      <c r="G4" s="171"/>
      <c r="H4" s="171"/>
      <c r="I4" s="171"/>
      <c r="J4" s="171"/>
      <c r="K4" s="171"/>
      <c r="L4" s="171"/>
      <c r="M4" s="171"/>
      <c r="N4" s="171"/>
      <c r="O4" s="171"/>
      <c r="P4" s="171"/>
      <c r="Q4" s="171"/>
      <c r="R4" s="171"/>
      <c r="S4" s="171"/>
      <c r="T4" s="171"/>
      <c r="U4" s="171"/>
      <c r="V4" s="171"/>
      <c r="W4" s="171"/>
      <c r="Y4" s="936"/>
      <c r="Z4" s="936"/>
    </row>
    <row r="5" spans="1:32" ht="14.25" customHeight="1">
      <c r="C5" s="385" t="s">
        <v>439</v>
      </c>
      <c r="F5" s="450"/>
      <c r="G5" s="122"/>
      <c r="H5" s="122"/>
      <c r="I5" s="122"/>
      <c r="J5" s="122"/>
      <c r="K5" s="122"/>
      <c r="L5" s="122"/>
      <c r="M5" s="122"/>
      <c r="P5" s="122"/>
      <c r="Q5" s="122"/>
      <c r="R5" s="122"/>
      <c r="S5" s="122"/>
      <c r="T5" s="122"/>
      <c r="U5" s="122"/>
      <c r="V5" s="122"/>
      <c r="W5" s="122"/>
      <c r="X5" s="235" t="s">
        <v>289</v>
      </c>
      <c r="Y5" s="910"/>
      <c r="AA5" s="1" t="s">
        <v>450</v>
      </c>
    </row>
    <row r="6" spans="1:32" ht="15" customHeight="1">
      <c r="C6" s="1198" t="s">
        <v>26</v>
      </c>
      <c r="D6" s="1209" t="s">
        <v>413</v>
      </c>
      <c r="E6" s="1195" t="s">
        <v>440</v>
      </c>
      <c r="F6" s="1196"/>
      <c r="G6" s="1196"/>
      <c r="H6" s="1196"/>
      <c r="I6" s="1196"/>
      <c r="J6" s="1196"/>
      <c r="K6" s="1196"/>
      <c r="L6" s="1196"/>
      <c r="M6" s="1197"/>
      <c r="N6" s="1192" t="s">
        <v>290</v>
      </c>
      <c r="O6" s="1193"/>
      <c r="P6" s="1193"/>
      <c r="Q6" s="1193"/>
      <c r="R6" s="1193"/>
      <c r="S6" s="1193"/>
      <c r="T6" s="1193"/>
      <c r="U6" s="1193"/>
      <c r="V6" s="1193"/>
      <c r="W6" s="1193"/>
      <c r="X6" s="1194"/>
      <c r="Y6" s="447"/>
      <c r="AA6" s="106" t="s">
        <v>291</v>
      </c>
      <c r="AB6" s="107"/>
      <c r="AC6" s="107"/>
      <c r="AD6" s="107"/>
      <c r="AE6" s="107"/>
      <c r="AF6" s="126"/>
    </row>
    <row r="7" spans="1:32" s="122" customFormat="1" ht="15" customHeight="1">
      <c r="C7" s="1199"/>
      <c r="D7" s="1210"/>
      <c r="E7" s="106" t="s">
        <v>292</v>
      </c>
      <c r="F7" s="126"/>
      <c r="G7" s="1198" t="s">
        <v>293</v>
      </c>
      <c r="H7" s="106" t="s">
        <v>294</v>
      </c>
      <c r="I7" s="107"/>
      <c r="J7" s="107"/>
      <c r="K7" s="126"/>
      <c r="L7" s="1198" t="s">
        <v>295</v>
      </c>
      <c r="M7" s="1202" t="s">
        <v>238</v>
      </c>
      <c r="N7" s="106" t="s">
        <v>292</v>
      </c>
      <c r="O7" s="126"/>
      <c r="P7" s="1198" t="s">
        <v>293</v>
      </c>
      <c r="Q7" s="106" t="s">
        <v>294</v>
      </c>
      <c r="R7" s="107"/>
      <c r="S7" s="107"/>
      <c r="T7" s="107"/>
      <c r="U7" s="107"/>
      <c r="V7" s="126"/>
      <c r="W7" s="1198" t="s">
        <v>295</v>
      </c>
      <c r="X7" s="1205" t="s">
        <v>238</v>
      </c>
      <c r="Y7" s="375"/>
      <c r="Z7" s="458"/>
      <c r="AA7" s="125" t="s">
        <v>296</v>
      </c>
      <c r="AB7" s="96" t="s">
        <v>294</v>
      </c>
      <c r="AC7" s="37"/>
      <c r="AD7" s="127"/>
      <c r="AE7" s="125" t="s">
        <v>295</v>
      </c>
      <c r="AF7" s="125" t="s">
        <v>12</v>
      </c>
    </row>
    <row r="8" spans="1:32" s="128" customFormat="1" ht="12">
      <c r="A8" s="128" t="s">
        <v>297</v>
      </c>
      <c r="C8" s="1199"/>
      <c r="D8" s="1210"/>
      <c r="E8" s="1200" t="s">
        <v>298</v>
      </c>
      <c r="F8" s="1200" t="s">
        <v>299</v>
      </c>
      <c r="G8" s="1199"/>
      <c r="H8" s="130" t="s">
        <v>208</v>
      </c>
      <c r="I8" s="131" t="s">
        <v>210</v>
      </c>
      <c r="J8" s="132" t="s">
        <v>300</v>
      </c>
      <c r="K8" s="131" t="s">
        <v>206</v>
      </c>
      <c r="L8" s="1199"/>
      <c r="M8" s="1203"/>
      <c r="N8" s="1200" t="s">
        <v>298</v>
      </c>
      <c r="O8" s="1200" t="s">
        <v>299</v>
      </c>
      <c r="P8" s="1199"/>
      <c r="Q8" s="131" t="s">
        <v>212</v>
      </c>
      <c r="R8" s="131" t="s">
        <v>213</v>
      </c>
      <c r="S8" s="131" t="s">
        <v>235</v>
      </c>
      <c r="T8" s="131" t="s">
        <v>214</v>
      </c>
      <c r="U8" s="131" t="s">
        <v>215</v>
      </c>
      <c r="V8" s="131" t="s">
        <v>216</v>
      </c>
      <c r="W8" s="1199"/>
      <c r="X8" s="1206"/>
      <c r="Y8" s="375"/>
      <c r="Z8" s="359"/>
      <c r="AA8" s="129"/>
      <c r="AB8" s="133"/>
      <c r="AC8" s="131" t="s">
        <v>301</v>
      </c>
      <c r="AD8" s="131" t="s">
        <v>302</v>
      </c>
      <c r="AE8" s="129"/>
      <c r="AF8" s="129"/>
    </row>
    <row r="9" spans="1:32" s="128" customFormat="1" ht="24">
      <c r="C9" s="1208"/>
      <c r="D9" s="1211"/>
      <c r="E9" s="1201"/>
      <c r="F9" s="1201"/>
      <c r="G9" s="129" t="s">
        <v>303</v>
      </c>
      <c r="H9" s="130" t="s">
        <v>303</v>
      </c>
      <c r="I9" s="130" t="s">
        <v>303</v>
      </c>
      <c r="J9" s="132" t="s">
        <v>304</v>
      </c>
      <c r="K9" s="130" t="s">
        <v>303</v>
      </c>
      <c r="L9" s="129" t="s">
        <v>303</v>
      </c>
      <c r="M9" s="1204"/>
      <c r="N9" s="1201"/>
      <c r="O9" s="1201"/>
      <c r="P9" s="129" t="s">
        <v>303</v>
      </c>
      <c r="Q9" s="131" t="s">
        <v>303</v>
      </c>
      <c r="R9" s="131" t="s">
        <v>303</v>
      </c>
      <c r="S9" s="131" t="s">
        <v>303</v>
      </c>
      <c r="T9" s="131" t="s">
        <v>303</v>
      </c>
      <c r="U9" s="131" t="s">
        <v>303</v>
      </c>
      <c r="V9" s="131" t="s">
        <v>303</v>
      </c>
      <c r="W9" s="129" t="s">
        <v>303</v>
      </c>
      <c r="X9" s="1207"/>
      <c r="Y9" s="375"/>
      <c r="Z9" s="359"/>
      <c r="AA9" s="129"/>
      <c r="AB9" s="133"/>
      <c r="AC9" s="131"/>
      <c r="AD9" s="131"/>
      <c r="AE9" s="129"/>
      <c r="AF9" s="129"/>
    </row>
    <row r="10" spans="1:32" ht="16.5" customHeight="1">
      <c r="A10" s="122" t="s">
        <v>237</v>
      </c>
      <c r="C10" s="353">
        <v>101</v>
      </c>
      <c r="D10" s="354" t="s">
        <v>27</v>
      </c>
      <c r="E10" s="355" t="s">
        <v>305</v>
      </c>
      <c r="F10" s="355" t="s">
        <v>306</v>
      </c>
      <c r="G10" s="392"/>
      <c r="H10" s="392"/>
      <c r="I10" s="392"/>
      <c r="J10" s="392"/>
      <c r="K10" s="98"/>
      <c r="L10" s="392"/>
      <c r="M10" s="97">
        <f>SUM(G10:L10)</f>
        <v>0</v>
      </c>
      <c r="N10" s="355" t="s">
        <v>305</v>
      </c>
      <c r="O10" s="355" t="s">
        <v>306</v>
      </c>
      <c r="P10" s="98"/>
      <c r="Q10" s="392"/>
      <c r="R10" s="392"/>
      <c r="S10" s="392"/>
      <c r="T10" s="392"/>
      <c r="U10" s="98"/>
      <c r="V10" s="98"/>
      <c r="W10" s="98"/>
      <c r="X10" s="97">
        <f>SUM(P10:W10)</f>
        <v>0</v>
      </c>
      <c r="Y10" s="908"/>
      <c r="AA10" s="253">
        <f t="shared" ref="AA10:AA80" si="0">SUM(G10,P10)</f>
        <v>0</v>
      </c>
      <c r="AB10" s="253">
        <f>SUM(AC10:AD10)</f>
        <v>0</v>
      </c>
      <c r="AC10" s="253">
        <f t="shared" ref="AC10:AC41" si="1">SUM(H10:K10)</f>
        <v>0</v>
      </c>
      <c r="AD10" s="253">
        <f t="shared" ref="AD10:AD80" si="2">SUM(Q10:V10)</f>
        <v>0</v>
      </c>
      <c r="AE10" s="253">
        <f t="shared" ref="AE10:AE80" si="3">SUM(L10,W10)</f>
        <v>0</v>
      </c>
      <c r="AF10" s="253">
        <f>SUM(AA10,AB10,AE10)</f>
        <v>0</v>
      </c>
    </row>
    <row r="11" spans="1:32" ht="16.5" customHeight="1">
      <c r="A11" s="122" t="s">
        <v>237</v>
      </c>
      <c r="C11" s="353">
        <v>102</v>
      </c>
      <c r="D11" s="354" t="s">
        <v>28</v>
      </c>
      <c r="E11" s="355" t="s">
        <v>305</v>
      </c>
      <c r="F11" s="355" t="s">
        <v>308</v>
      </c>
      <c r="G11" s="392"/>
      <c r="H11" s="392"/>
      <c r="I11" s="98"/>
      <c r="J11" s="98"/>
      <c r="K11" s="392"/>
      <c r="L11" s="392"/>
      <c r="M11" s="97">
        <f t="shared" ref="M11:M81" si="4">SUM(G11:L11)</f>
        <v>0</v>
      </c>
      <c r="N11" s="355" t="s">
        <v>305</v>
      </c>
      <c r="O11" s="355" t="s">
        <v>308</v>
      </c>
      <c r="P11" s="98"/>
      <c r="Q11" s="98"/>
      <c r="R11" s="98"/>
      <c r="S11" s="98"/>
      <c r="T11" s="98"/>
      <c r="U11" s="392"/>
      <c r="V11" s="392"/>
      <c r="W11" s="98"/>
      <c r="X11" s="97">
        <f t="shared" ref="X11:X81" si="5">SUM(P11:W11)</f>
        <v>0</v>
      </c>
      <c r="Y11" s="908"/>
      <c r="AA11" s="253">
        <f t="shared" si="0"/>
        <v>0</v>
      </c>
      <c r="AB11" s="253">
        <f t="shared" ref="AB11:AB81" si="6">SUM(AC11:AD11)</f>
        <v>0</v>
      </c>
      <c r="AC11" s="253">
        <f t="shared" si="1"/>
        <v>0</v>
      </c>
      <c r="AD11" s="253">
        <f t="shared" si="2"/>
        <v>0</v>
      </c>
      <c r="AE11" s="253">
        <f t="shared" si="3"/>
        <v>0</v>
      </c>
      <c r="AF11" s="253">
        <f t="shared" ref="AF11:AF81" si="7">SUM(AA11,AB11,AE11)</f>
        <v>0</v>
      </c>
    </row>
    <row r="12" spans="1:32" ht="16.5" customHeight="1">
      <c r="A12" s="122" t="s">
        <v>237</v>
      </c>
      <c r="C12" s="353">
        <v>103</v>
      </c>
      <c r="D12" s="354" t="s">
        <v>29</v>
      </c>
      <c r="E12" s="355" t="s">
        <v>305</v>
      </c>
      <c r="F12" s="355" t="s">
        <v>306</v>
      </c>
      <c r="G12" s="392"/>
      <c r="H12" s="392"/>
      <c r="I12" s="392"/>
      <c r="J12" s="392"/>
      <c r="K12" s="98"/>
      <c r="L12" s="392"/>
      <c r="M12" s="97">
        <f t="shared" si="4"/>
        <v>0</v>
      </c>
      <c r="N12" s="355" t="s">
        <v>305</v>
      </c>
      <c r="O12" s="355" t="s">
        <v>306</v>
      </c>
      <c r="P12" s="98"/>
      <c r="Q12" s="392"/>
      <c r="R12" s="392"/>
      <c r="S12" s="392"/>
      <c r="T12" s="392"/>
      <c r="U12" s="98"/>
      <c r="V12" s="98"/>
      <c r="W12" s="98"/>
      <c r="X12" s="97">
        <f t="shared" si="5"/>
        <v>0</v>
      </c>
      <c r="Y12" s="908"/>
      <c r="AA12" s="253">
        <f t="shared" si="0"/>
        <v>0</v>
      </c>
      <c r="AB12" s="253">
        <f t="shared" si="6"/>
        <v>0</v>
      </c>
      <c r="AC12" s="253">
        <f t="shared" si="1"/>
        <v>0</v>
      </c>
      <c r="AD12" s="253">
        <f t="shared" si="2"/>
        <v>0</v>
      </c>
      <c r="AE12" s="253">
        <f t="shared" si="3"/>
        <v>0</v>
      </c>
      <c r="AF12" s="253">
        <f t="shared" si="7"/>
        <v>0</v>
      </c>
    </row>
    <row r="13" spans="1:32" ht="16.5" customHeight="1">
      <c r="A13" s="122" t="s">
        <v>237</v>
      </c>
      <c r="C13" s="353">
        <v>104</v>
      </c>
      <c r="D13" s="354" t="s">
        <v>30</v>
      </c>
      <c r="E13" s="355" t="s">
        <v>305</v>
      </c>
      <c r="F13" s="355" t="s">
        <v>308</v>
      </c>
      <c r="G13" s="392"/>
      <c r="H13" s="392"/>
      <c r="I13" s="392"/>
      <c r="J13" s="392"/>
      <c r="K13" s="392"/>
      <c r="L13" s="392"/>
      <c r="M13" s="97">
        <f t="shared" si="4"/>
        <v>0</v>
      </c>
      <c r="N13" s="355" t="s">
        <v>309</v>
      </c>
      <c r="O13" s="355" t="s">
        <v>308</v>
      </c>
      <c r="P13" s="392"/>
      <c r="Q13" s="392"/>
      <c r="R13" s="392"/>
      <c r="S13" s="392"/>
      <c r="T13" s="392"/>
      <c r="U13" s="392"/>
      <c r="V13" s="98"/>
      <c r="W13" s="392"/>
      <c r="X13" s="97">
        <f t="shared" si="5"/>
        <v>0</v>
      </c>
      <c r="Y13" s="908"/>
      <c r="AA13" s="253">
        <f t="shared" si="0"/>
        <v>0</v>
      </c>
      <c r="AB13" s="253">
        <f t="shared" si="6"/>
        <v>0</v>
      </c>
      <c r="AC13" s="253">
        <f t="shared" si="1"/>
        <v>0</v>
      </c>
      <c r="AD13" s="253">
        <f t="shared" si="2"/>
        <v>0</v>
      </c>
      <c r="AE13" s="253">
        <f t="shared" si="3"/>
        <v>0</v>
      </c>
      <c r="AF13" s="253">
        <f t="shared" si="7"/>
        <v>0</v>
      </c>
    </row>
    <row r="14" spans="1:32" ht="16.5" customHeight="1">
      <c r="A14" s="122" t="s">
        <v>237</v>
      </c>
      <c r="C14" s="353">
        <v>105</v>
      </c>
      <c r="D14" s="354" t="s">
        <v>31</v>
      </c>
      <c r="E14" s="355" t="s">
        <v>305</v>
      </c>
      <c r="F14" s="355" t="s">
        <v>308</v>
      </c>
      <c r="G14" s="392"/>
      <c r="H14" s="392"/>
      <c r="I14" s="392"/>
      <c r="J14" s="98"/>
      <c r="K14" s="392"/>
      <c r="L14" s="392"/>
      <c r="M14" s="97">
        <f t="shared" si="4"/>
        <v>0</v>
      </c>
      <c r="N14" s="355" t="s">
        <v>309</v>
      </c>
      <c r="O14" s="355" t="s">
        <v>308</v>
      </c>
      <c r="P14" s="392"/>
      <c r="Q14" s="392"/>
      <c r="R14" s="98"/>
      <c r="S14" s="392"/>
      <c r="T14" s="98"/>
      <c r="U14" s="392"/>
      <c r="V14" s="98"/>
      <c r="W14" s="392"/>
      <c r="X14" s="97">
        <f t="shared" si="5"/>
        <v>0</v>
      </c>
      <c r="Y14" s="908"/>
      <c r="AA14" s="253">
        <f t="shared" si="0"/>
        <v>0</v>
      </c>
      <c r="AB14" s="253">
        <f t="shared" si="6"/>
        <v>0</v>
      </c>
      <c r="AC14" s="253">
        <f t="shared" si="1"/>
        <v>0</v>
      </c>
      <c r="AD14" s="253">
        <f t="shared" si="2"/>
        <v>0</v>
      </c>
      <c r="AE14" s="253">
        <f t="shared" si="3"/>
        <v>0</v>
      </c>
      <c r="AF14" s="253">
        <f t="shared" si="7"/>
        <v>0</v>
      </c>
    </row>
    <row r="15" spans="1:32" ht="16.5" customHeight="1">
      <c r="A15" s="122" t="s">
        <v>237</v>
      </c>
      <c r="C15" s="353">
        <v>106</v>
      </c>
      <c r="D15" s="354" t="s">
        <v>32</v>
      </c>
      <c r="E15" s="355" t="s">
        <v>305</v>
      </c>
      <c r="F15" s="355" t="s">
        <v>306</v>
      </c>
      <c r="G15" s="392"/>
      <c r="H15" s="392"/>
      <c r="I15" s="392"/>
      <c r="J15" s="392"/>
      <c r="K15" s="392"/>
      <c r="L15" s="392"/>
      <c r="M15" s="97">
        <f t="shared" si="4"/>
        <v>0</v>
      </c>
      <c r="N15" s="355" t="s">
        <v>305</v>
      </c>
      <c r="O15" s="355" t="s">
        <v>306</v>
      </c>
      <c r="P15" s="98"/>
      <c r="Q15" s="392"/>
      <c r="R15" s="392"/>
      <c r="S15" s="392"/>
      <c r="T15" s="392"/>
      <c r="U15" s="392"/>
      <c r="V15" s="98"/>
      <c r="W15" s="98"/>
      <c r="X15" s="97">
        <f t="shared" si="5"/>
        <v>0</v>
      </c>
      <c r="Y15" s="908"/>
      <c r="AA15" s="253">
        <f t="shared" si="0"/>
        <v>0</v>
      </c>
      <c r="AB15" s="253">
        <f t="shared" si="6"/>
        <v>0</v>
      </c>
      <c r="AC15" s="253">
        <f t="shared" si="1"/>
        <v>0</v>
      </c>
      <c r="AD15" s="253">
        <f t="shared" si="2"/>
        <v>0</v>
      </c>
      <c r="AE15" s="253">
        <f t="shared" si="3"/>
        <v>0</v>
      </c>
      <c r="AF15" s="253">
        <f t="shared" si="7"/>
        <v>0</v>
      </c>
    </row>
    <row r="16" spans="1:32" ht="16.5" customHeight="1">
      <c r="A16" s="122" t="s">
        <v>237</v>
      </c>
      <c r="C16" s="353">
        <v>107</v>
      </c>
      <c r="D16" s="354" t="s">
        <v>33</v>
      </c>
      <c r="E16" s="355" t="s">
        <v>305</v>
      </c>
      <c r="F16" s="355" t="s">
        <v>308</v>
      </c>
      <c r="G16" s="392"/>
      <c r="H16" s="392"/>
      <c r="I16" s="392"/>
      <c r="J16" s="98"/>
      <c r="K16" s="392"/>
      <c r="L16" s="392"/>
      <c r="M16" s="97">
        <f t="shared" si="4"/>
        <v>0</v>
      </c>
      <c r="N16" s="355" t="s">
        <v>309</v>
      </c>
      <c r="O16" s="355" t="s">
        <v>308</v>
      </c>
      <c r="P16" s="392"/>
      <c r="Q16" s="392"/>
      <c r="R16" s="392"/>
      <c r="S16" s="392"/>
      <c r="T16" s="392"/>
      <c r="U16" s="392"/>
      <c r="V16" s="98"/>
      <c r="W16" s="392"/>
      <c r="X16" s="97">
        <f t="shared" si="5"/>
        <v>0</v>
      </c>
      <c r="Y16" s="908"/>
      <c r="AA16" s="253">
        <f t="shared" si="0"/>
        <v>0</v>
      </c>
      <c r="AB16" s="253">
        <f t="shared" si="6"/>
        <v>0</v>
      </c>
      <c r="AC16" s="253">
        <f t="shared" si="1"/>
        <v>0</v>
      </c>
      <c r="AD16" s="253">
        <f t="shared" si="2"/>
        <v>0</v>
      </c>
      <c r="AE16" s="253">
        <f t="shared" si="3"/>
        <v>0</v>
      </c>
      <c r="AF16" s="253">
        <f t="shared" si="7"/>
        <v>0</v>
      </c>
    </row>
    <row r="17" spans="1:32" ht="16.5" customHeight="1">
      <c r="A17" s="122" t="s">
        <v>237</v>
      </c>
      <c r="C17" s="353">
        <v>108</v>
      </c>
      <c r="D17" s="354" t="s">
        <v>34</v>
      </c>
      <c r="E17" s="355" t="s">
        <v>305</v>
      </c>
      <c r="F17" s="355" t="s">
        <v>308</v>
      </c>
      <c r="G17" s="392"/>
      <c r="H17" s="392"/>
      <c r="I17" s="392"/>
      <c r="J17" s="392"/>
      <c r="K17" s="98"/>
      <c r="L17" s="392"/>
      <c r="M17" s="97">
        <f t="shared" si="4"/>
        <v>0</v>
      </c>
      <c r="N17" s="355" t="s">
        <v>305</v>
      </c>
      <c r="O17" s="355" t="s">
        <v>308</v>
      </c>
      <c r="P17" s="98"/>
      <c r="Q17" s="392"/>
      <c r="R17" s="392"/>
      <c r="S17" s="392"/>
      <c r="T17" s="392"/>
      <c r="U17" s="392"/>
      <c r="V17" s="98"/>
      <c r="W17" s="98"/>
      <c r="X17" s="97">
        <f t="shared" si="5"/>
        <v>0</v>
      </c>
      <c r="Y17" s="908"/>
      <c r="AA17" s="253">
        <f t="shared" si="0"/>
        <v>0</v>
      </c>
      <c r="AB17" s="253">
        <f t="shared" si="6"/>
        <v>0</v>
      </c>
      <c r="AC17" s="253">
        <f t="shared" si="1"/>
        <v>0</v>
      </c>
      <c r="AD17" s="253">
        <f t="shared" si="2"/>
        <v>0</v>
      </c>
      <c r="AE17" s="253">
        <f t="shared" si="3"/>
        <v>0</v>
      </c>
      <c r="AF17" s="253">
        <f t="shared" si="7"/>
        <v>0</v>
      </c>
    </row>
    <row r="18" spans="1:32" ht="16.5" customHeight="1">
      <c r="A18" s="122" t="s">
        <v>237</v>
      </c>
      <c r="C18" s="353">
        <v>109</v>
      </c>
      <c r="D18" s="354" t="s">
        <v>35</v>
      </c>
      <c r="E18" s="355" t="s">
        <v>305</v>
      </c>
      <c r="F18" s="355" t="s">
        <v>306</v>
      </c>
      <c r="G18" s="392"/>
      <c r="H18" s="392"/>
      <c r="I18" s="392"/>
      <c r="J18" s="392"/>
      <c r="K18" s="392"/>
      <c r="L18" s="392"/>
      <c r="M18" s="97">
        <f t="shared" si="4"/>
        <v>0</v>
      </c>
      <c r="N18" s="355" t="s">
        <v>305</v>
      </c>
      <c r="O18" s="355" t="s">
        <v>306</v>
      </c>
      <c r="P18" s="98"/>
      <c r="Q18" s="392"/>
      <c r="R18" s="392"/>
      <c r="S18" s="392"/>
      <c r="T18" s="392"/>
      <c r="U18" s="392"/>
      <c r="V18" s="98"/>
      <c r="W18" s="98"/>
      <c r="X18" s="97">
        <f t="shared" si="5"/>
        <v>0</v>
      </c>
      <c r="Y18" s="908"/>
      <c r="AA18" s="253">
        <f t="shared" si="0"/>
        <v>0</v>
      </c>
      <c r="AB18" s="253">
        <f t="shared" si="6"/>
        <v>0</v>
      </c>
      <c r="AC18" s="253">
        <f t="shared" si="1"/>
        <v>0</v>
      </c>
      <c r="AD18" s="253">
        <f t="shared" si="2"/>
        <v>0</v>
      </c>
      <c r="AE18" s="253">
        <f t="shared" si="3"/>
        <v>0</v>
      </c>
      <c r="AF18" s="253">
        <f t="shared" si="7"/>
        <v>0</v>
      </c>
    </row>
    <row r="19" spans="1:32" ht="16.5" customHeight="1">
      <c r="A19" s="122" t="s">
        <v>237</v>
      </c>
      <c r="C19" s="353">
        <v>110</v>
      </c>
      <c r="D19" s="354" t="s">
        <v>36</v>
      </c>
      <c r="E19" s="355" t="s">
        <v>305</v>
      </c>
      <c r="F19" s="355" t="s">
        <v>308</v>
      </c>
      <c r="G19" s="392"/>
      <c r="H19" s="392"/>
      <c r="I19" s="392"/>
      <c r="J19" s="98"/>
      <c r="K19" s="392"/>
      <c r="L19" s="392"/>
      <c r="M19" s="97">
        <f t="shared" si="4"/>
        <v>0</v>
      </c>
      <c r="N19" s="355" t="s">
        <v>309</v>
      </c>
      <c r="O19" s="355" t="s">
        <v>306</v>
      </c>
      <c r="P19" s="392"/>
      <c r="Q19" s="392"/>
      <c r="R19" s="392"/>
      <c r="S19" s="392"/>
      <c r="T19" s="392"/>
      <c r="U19" s="392"/>
      <c r="V19" s="98"/>
      <c r="W19" s="392"/>
      <c r="X19" s="97">
        <f t="shared" si="5"/>
        <v>0</v>
      </c>
      <c r="Y19" s="908"/>
      <c r="AA19" s="253">
        <f t="shared" si="0"/>
        <v>0</v>
      </c>
      <c r="AB19" s="253">
        <f t="shared" si="6"/>
        <v>0</v>
      </c>
      <c r="AC19" s="253">
        <f t="shared" si="1"/>
        <v>0</v>
      </c>
      <c r="AD19" s="253">
        <f t="shared" si="2"/>
        <v>0</v>
      </c>
      <c r="AE19" s="253">
        <f t="shared" si="3"/>
        <v>0</v>
      </c>
      <c r="AF19" s="253">
        <f t="shared" si="7"/>
        <v>0</v>
      </c>
    </row>
    <row r="20" spans="1:32" ht="16.5" customHeight="1">
      <c r="A20" s="122" t="s">
        <v>237</v>
      </c>
      <c r="C20" s="353">
        <v>111</v>
      </c>
      <c r="D20" s="354" t="s">
        <v>37</v>
      </c>
      <c r="E20" s="355" t="s">
        <v>305</v>
      </c>
      <c r="F20" s="355" t="s">
        <v>308</v>
      </c>
      <c r="G20" s="392"/>
      <c r="H20" s="392"/>
      <c r="I20" s="392"/>
      <c r="J20" s="98"/>
      <c r="K20" s="98"/>
      <c r="L20" s="392"/>
      <c r="M20" s="97">
        <f t="shared" si="4"/>
        <v>0</v>
      </c>
      <c r="N20" s="355" t="s">
        <v>309</v>
      </c>
      <c r="O20" s="355" t="s">
        <v>306</v>
      </c>
      <c r="P20" s="392"/>
      <c r="Q20" s="392"/>
      <c r="R20" s="98"/>
      <c r="S20" s="392"/>
      <c r="T20" s="98"/>
      <c r="U20" s="392"/>
      <c r="V20" s="98"/>
      <c r="W20" s="392"/>
      <c r="X20" s="97">
        <f t="shared" si="5"/>
        <v>0</v>
      </c>
      <c r="Y20" s="908"/>
      <c r="AA20" s="253">
        <f t="shared" si="0"/>
        <v>0</v>
      </c>
      <c r="AB20" s="253">
        <f t="shared" si="6"/>
        <v>0</v>
      </c>
      <c r="AC20" s="253">
        <f t="shared" si="1"/>
        <v>0</v>
      </c>
      <c r="AD20" s="253">
        <f t="shared" si="2"/>
        <v>0</v>
      </c>
      <c r="AE20" s="253">
        <f t="shared" si="3"/>
        <v>0</v>
      </c>
      <c r="AF20" s="253">
        <f t="shared" si="7"/>
        <v>0</v>
      </c>
    </row>
    <row r="21" spans="1:32" ht="16.5" customHeight="1">
      <c r="A21" s="122" t="s">
        <v>237</v>
      </c>
      <c r="C21" s="353">
        <v>112</v>
      </c>
      <c r="D21" s="354" t="s">
        <v>38</v>
      </c>
      <c r="E21" s="355" t="s">
        <v>305</v>
      </c>
      <c r="F21" s="355" t="s">
        <v>308</v>
      </c>
      <c r="G21" s="392"/>
      <c r="H21" s="392"/>
      <c r="I21" s="392"/>
      <c r="J21" s="392"/>
      <c r="K21" s="392"/>
      <c r="L21" s="392"/>
      <c r="M21" s="97">
        <f t="shared" si="4"/>
        <v>0</v>
      </c>
      <c r="N21" s="355" t="s">
        <v>309</v>
      </c>
      <c r="O21" s="355" t="s">
        <v>308</v>
      </c>
      <c r="P21" s="392"/>
      <c r="Q21" s="392"/>
      <c r="R21" s="98"/>
      <c r="S21" s="392"/>
      <c r="T21" s="392"/>
      <c r="U21" s="392"/>
      <c r="V21" s="98"/>
      <c r="W21" s="392"/>
      <c r="X21" s="97">
        <f t="shared" si="5"/>
        <v>0</v>
      </c>
      <c r="Y21" s="908"/>
      <c r="AA21" s="253">
        <f t="shared" si="0"/>
        <v>0</v>
      </c>
      <c r="AB21" s="253">
        <f t="shared" si="6"/>
        <v>0</v>
      </c>
      <c r="AC21" s="253">
        <f t="shared" si="1"/>
        <v>0</v>
      </c>
      <c r="AD21" s="253">
        <f t="shared" si="2"/>
        <v>0</v>
      </c>
      <c r="AE21" s="253">
        <f t="shared" si="3"/>
        <v>0</v>
      </c>
      <c r="AF21" s="253">
        <f t="shared" si="7"/>
        <v>0</v>
      </c>
    </row>
    <row r="22" spans="1:32" ht="16.5" customHeight="1">
      <c r="A22" s="122" t="s">
        <v>237</v>
      </c>
      <c r="C22" s="353">
        <v>113</v>
      </c>
      <c r="D22" s="354" t="s">
        <v>39</v>
      </c>
      <c r="E22" s="355" t="s">
        <v>305</v>
      </c>
      <c r="F22" s="355" t="s">
        <v>308</v>
      </c>
      <c r="G22" s="392"/>
      <c r="H22" s="392"/>
      <c r="I22" s="392"/>
      <c r="J22" s="98"/>
      <c r="K22" s="392"/>
      <c r="L22" s="392"/>
      <c r="M22" s="97">
        <f t="shared" si="4"/>
        <v>0</v>
      </c>
      <c r="N22" s="355" t="s">
        <v>309</v>
      </c>
      <c r="O22" s="355" t="s">
        <v>308</v>
      </c>
      <c r="P22" s="392"/>
      <c r="Q22" s="392"/>
      <c r="R22" s="98"/>
      <c r="S22" s="392"/>
      <c r="T22" s="392"/>
      <c r="U22" s="392"/>
      <c r="V22" s="98"/>
      <c r="W22" s="392"/>
      <c r="X22" s="97">
        <f t="shared" si="5"/>
        <v>0</v>
      </c>
      <c r="Y22" s="908"/>
      <c r="AA22" s="253">
        <f t="shared" si="0"/>
        <v>0</v>
      </c>
      <c r="AB22" s="253">
        <f t="shared" si="6"/>
        <v>0</v>
      </c>
      <c r="AC22" s="253">
        <f t="shared" si="1"/>
        <v>0</v>
      </c>
      <c r="AD22" s="253">
        <f t="shared" si="2"/>
        <v>0</v>
      </c>
      <c r="AE22" s="253">
        <f t="shared" si="3"/>
        <v>0</v>
      </c>
      <c r="AF22" s="253">
        <f t="shared" si="7"/>
        <v>0</v>
      </c>
    </row>
    <row r="23" spans="1:32" ht="16.5" customHeight="1">
      <c r="A23" s="122" t="s">
        <v>237</v>
      </c>
      <c r="C23" s="353">
        <v>114</v>
      </c>
      <c r="D23" s="354" t="s">
        <v>40</v>
      </c>
      <c r="E23" s="355" t="s">
        <v>305</v>
      </c>
      <c r="F23" s="355" t="s">
        <v>308</v>
      </c>
      <c r="G23" s="392"/>
      <c r="H23" s="392"/>
      <c r="I23" s="392"/>
      <c r="J23" s="392"/>
      <c r="K23" s="98"/>
      <c r="L23" s="392"/>
      <c r="M23" s="97">
        <f t="shared" si="4"/>
        <v>0</v>
      </c>
      <c r="N23" s="355" t="s">
        <v>309</v>
      </c>
      <c r="O23" s="355" t="s">
        <v>308</v>
      </c>
      <c r="P23" s="392"/>
      <c r="Q23" s="392"/>
      <c r="R23" s="392"/>
      <c r="S23" s="392"/>
      <c r="T23" s="98"/>
      <c r="U23" s="392"/>
      <c r="V23" s="392"/>
      <c r="W23" s="392"/>
      <c r="X23" s="97">
        <f t="shared" si="5"/>
        <v>0</v>
      </c>
      <c r="Y23" s="908"/>
      <c r="AA23" s="253">
        <f t="shared" si="0"/>
        <v>0</v>
      </c>
      <c r="AB23" s="253">
        <f t="shared" si="6"/>
        <v>0</v>
      </c>
      <c r="AC23" s="253">
        <f t="shared" si="1"/>
        <v>0</v>
      </c>
      <c r="AD23" s="253">
        <f t="shared" si="2"/>
        <v>0</v>
      </c>
      <c r="AE23" s="253">
        <f t="shared" si="3"/>
        <v>0</v>
      </c>
      <c r="AF23" s="253">
        <f t="shared" si="7"/>
        <v>0</v>
      </c>
    </row>
    <row r="24" spans="1:32" ht="16.5" customHeight="1">
      <c r="A24" s="122" t="s">
        <v>237</v>
      </c>
      <c r="C24" s="353">
        <v>115</v>
      </c>
      <c r="D24" s="354" t="s">
        <v>41</v>
      </c>
      <c r="E24" s="355" t="s">
        <v>305</v>
      </c>
      <c r="F24" s="355" t="s">
        <v>306</v>
      </c>
      <c r="G24" s="392"/>
      <c r="H24" s="392"/>
      <c r="I24" s="392"/>
      <c r="J24" s="392"/>
      <c r="K24" s="98"/>
      <c r="L24" s="392"/>
      <c r="M24" s="97">
        <f t="shared" si="4"/>
        <v>0</v>
      </c>
      <c r="N24" s="355" t="s">
        <v>307</v>
      </c>
      <c r="O24" s="355" t="s">
        <v>396</v>
      </c>
      <c r="P24" s="98"/>
      <c r="Q24" s="392"/>
      <c r="R24" s="98"/>
      <c r="S24" s="392"/>
      <c r="T24" s="98"/>
      <c r="U24" s="392"/>
      <c r="V24" s="98"/>
      <c r="W24" s="98"/>
      <c r="X24" s="97">
        <f t="shared" si="5"/>
        <v>0</v>
      </c>
      <c r="Y24" s="908"/>
      <c r="AA24" s="253">
        <f t="shared" si="0"/>
        <v>0</v>
      </c>
      <c r="AB24" s="253">
        <f t="shared" si="6"/>
        <v>0</v>
      </c>
      <c r="AC24" s="253">
        <f t="shared" si="1"/>
        <v>0</v>
      </c>
      <c r="AD24" s="253">
        <f t="shared" si="2"/>
        <v>0</v>
      </c>
      <c r="AE24" s="253">
        <f t="shared" si="3"/>
        <v>0</v>
      </c>
      <c r="AF24" s="253">
        <f t="shared" si="7"/>
        <v>0</v>
      </c>
    </row>
    <row r="25" spans="1:32" ht="16.5" customHeight="1">
      <c r="A25" s="122" t="s">
        <v>237</v>
      </c>
      <c r="C25" s="353">
        <v>116</v>
      </c>
      <c r="D25" s="354" t="s">
        <v>42</v>
      </c>
      <c r="E25" s="355" t="s">
        <v>305</v>
      </c>
      <c r="F25" s="355" t="s">
        <v>308</v>
      </c>
      <c r="G25" s="392"/>
      <c r="H25" s="392"/>
      <c r="I25" s="392"/>
      <c r="J25" s="392"/>
      <c r="K25" s="98"/>
      <c r="L25" s="392"/>
      <c r="M25" s="97">
        <f t="shared" si="4"/>
        <v>0</v>
      </c>
      <c r="N25" s="355" t="s">
        <v>309</v>
      </c>
      <c r="O25" s="355" t="s">
        <v>308</v>
      </c>
      <c r="P25" s="392"/>
      <c r="Q25" s="392"/>
      <c r="R25" s="98"/>
      <c r="S25" s="392"/>
      <c r="T25" s="392"/>
      <c r="U25" s="392"/>
      <c r="V25" s="98"/>
      <c r="W25" s="392"/>
      <c r="X25" s="97">
        <f t="shared" si="5"/>
        <v>0</v>
      </c>
      <c r="Y25" s="908"/>
      <c r="AA25" s="253">
        <f t="shared" si="0"/>
        <v>0</v>
      </c>
      <c r="AB25" s="253">
        <f t="shared" si="6"/>
        <v>0</v>
      </c>
      <c r="AC25" s="253">
        <f t="shared" si="1"/>
        <v>0</v>
      </c>
      <c r="AD25" s="253">
        <f t="shared" si="2"/>
        <v>0</v>
      </c>
      <c r="AE25" s="253">
        <f t="shared" si="3"/>
        <v>0</v>
      </c>
      <c r="AF25" s="253">
        <f t="shared" si="7"/>
        <v>0</v>
      </c>
    </row>
    <row r="26" spans="1:32" ht="16.5" customHeight="1">
      <c r="A26" s="122" t="s">
        <v>237</v>
      </c>
      <c r="C26" s="353">
        <v>117</v>
      </c>
      <c r="D26" s="354" t="s">
        <v>43</v>
      </c>
      <c r="E26" s="355" t="s">
        <v>305</v>
      </c>
      <c r="F26" s="355" t="s">
        <v>308</v>
      </c>
      <c r="G26" s="392"/>
      <c r="H26" s="392"/>
      <c r="I26" s="392"/>
      <c r="J26" s="392"/>
      <c r="K26" s="98"/>
      <c r="L26" s="392"/>
      <c r="M26" s="97">
        <f t="shared" si="4"/>
        <v>0</v>
      </c>
      <c r="N26" s="355" t="s">
        <v>309</v>
      </c>
      <c r="O26" s="355" t="s">
        <v>308</v>
      </c>
      <c r="P26" s="392"/>
      <c r="Q26" s="392"/>
      <c r="R26" s="98"/>
      <c r="S26" s="392"/>
      <c r="T26" s="392"/>
      <c r="U26" s="392"/>
      <c r="V26" s="98"/>
      <c r="W26" s="392"/>
      <c r="X26" s="97">
        <f t="shared" si="5"/>
        <v>0</v>
      </c>
      <c r="Y26" s="908"/>
      <c r="AA26" s="253">
        <f t="shared" si="0"/>
        <v>0</v>
      </c>
      <c r="AB26" s="253">
        <f t="shared" si="6"/>
        <v>0</v>
      </c>
      <c r="AC26" s="253">
        <f t="shared" si="1"/>
        <v>0</v>
      </c>
      <c r="AD26" s="253">
        <f t="shared" si="2"/>
        <v>0</v>
      </c>
      <c r="AE26" s="253">
        <f t="shared" si="3"/>
        <v>0</v>
      </c>
      <c r="AF26" s="253">
        <f t="shared" si="7"/>
        <v>0</v>
      </c>
    </row>
    <row r="27" spans="1:32" ht="16.5" customHeight="1">
      <c r="A27" s="122" t="s">
        <v>237</v>
      </c>
      <c r="C27" s="353">
        <v>118</v>
      </c>
      <c r="D27" s="354" t="s">
        <v>44</v>
      </c>
      <c r="E27" s="355" t="s">
        <v>305</v>
      </c>
      <c r="F27" s="355" t="s">
        <v>308</v>
      </c>
      <c r="G27" s="392"/>
      <c r="H27" s="392"/>
      <c r="I27" s="392"/>
      <c r="J27" s="98"/>
      <c r="K27" s="98"/>
      <c r="L27" s="392"/>
      <c r="M27" s="97">
        <f t="shared" si="4"/>
        <v>0</v>
      </c>
      <c r="N27" s="355" t="s">
        <v>309</v>
      </c>
      <c r="O27" s="355" t="s">
        <v>308</v>
      </c>
      <c r="P27" s="392"/>
      <c r="Q27" s="392"/>
      <c r="R27" s="98"/>
      <c r="S27" s="392"/>
      <c r="T27" s="392"/>
      <c r="U27" s="392"/>
      <c r="V27" s="98"/>
      <c r="W27" s="392"/>
      <c r="X27" s="97">
        <f t="shared" si="5"/>
        <v>0</v>
      </c>
      <c r="Y27" s="908"/>
      <c r="AA27" s="253">
        <f t="shared" si="0"/>
        <v>0</v>
      </c>
      <c r="AB27" s="253">
        <f t="shared" si="6"/>
        <v>0</v>
      </c>
      <c r="AC27" s="253">
        <f t="shared" si="1"/>
        <v>0</v>
      </c>
      <c r="AD27" s="253">
        <f t="shared" si="2"/>
        <v>0</v>
      </c>
      <c r="AE27" s="253">
        <f t="shared" si="3"/>
        <v>0</v>
      </c>
      <c r="AF27" s="253">
        <f t="shared" si="7"/>
        <v>0</v>
      </c>
    </row>
    <row r="28" spans="1:32" ht="16.5" customHeight="1">
      <c r="A28" s="122" t="s">
        <v>237</v>
      </c>
      <c r="C28" s="353">
        <v>119</v>
      </c>
      <c r="D28" s="354" t="s">
        <v>45</v>
      </c>
      <c r="E28" s="355" t="s">
        <v>305</v>
      </c>
      <c r="F28" s="355" t="s">
        <v>306</v>
      </c>
      <c r="G28" s="392"/>
      <c r="H28" s="392"/>
      <c r="I28" s="392"/>
      <c r="J28" s="98"/>
      <c r="K28" s="98"/>
      <c r="L28" s="392"/>
      <c r="M28" s="97">
        <f t="shared" si="4"/>
        <v>0</v>
      </c>
      <c r="N28" s="355" t="s">
        <v>305</v>
      </c>
      <c r="O28" s="355" t="s">
        <v>306</v>
      </c>
      <c r="P28" s="98"/>
      <c r="Q28" s="392"/>
      <c r="R28" s="392"/>
      <c r="S28" s="392"/>
      <c r="T28" s="392"/>
      <c r="U28" s="392"/>
      <c r="V28" s="98"/>
      <c r="W28" s="98"/>
      <c r="X28" s="97">
        <f t="shared" si="5"/>
        <v>0</v>
      </c>
      <c r="Y28" s="908"/>
      <c r="AA28" s="253">
        <f t="shared" si="0"/>
        <v>0</v>
      </c>
      <c r="AB28" s="253">
        <f t="shared" si="6"/>
        <v>0</v>
      </c>
      <c r="AC28" s="253">
        <f t="shared" si="1"/>
        <v>0</v>
      </c>
      <c r="AD28" s="253">
        <f t="shared" si="2"/>
        <v>0</v>
      </c>
      <c r="AE28" s="253">
        <f t="shared" si="3"/>
        <v>0</v>
      </c>
      <c r="AF28" s="253">
        <f t="shared" si="7"/>
        <v>0</v>
      </c>
    </row>
    <row r="29" spans="1:32" ht="16.5" customHeight="1">
      <c r="A29" s="122" t="s">
        <v>237</v>
      </c>
      <c r="C29" s="353">
        <v>120</v>
      </c>
      <c r="D29" s="354" t="s">
        <v>46</v>
      </c>
      <c r="E29" s="355" t="s">
        <v>305</v>
      </c>
      <c r="F29" s="355" t="s">
        <v>308</v>
      </c>
      <c r="G29" s="392"/>
      <c r="H29" s="392"/>
      <c r="I29" s="392"/>
      <c r="J29" s="392"/>
      <c r="K29" s="98"/>
      <c r="L29" s="392"/>
      <c r="M29" s="97">
        <f t="shared" si="4"/>
        <v>0</v>
      </c>
      <c r="N29" s="355" t="s">
        <v>305</v>
      </c>
      <c r="O29" s="355" t="s">
        <v>308</v>
      </c>
      <c r="P29" s="98"/>
      <c r="Q29" s="392"/>
      <c r="R29" s="392"/>
      <c r="S29" s="392"/>
      <c r="T29" s="392"/>
      <c r="U29" s="392"/>
      <c r="V29" s="98"/>
      <c r="W29" s="98"/>
      <c r="X29" s="97">
        <f t="shared" si="5"/>
        <v>0</v>
      </c>
      <c r="Y29" s="908"/>
      <c r="AA29" s="253">
        <f t="shared" si="0"/>
        <v>0</v>
      </c>
      <c r="AB29" s="253">
        <f t="shared" si="6"/>
        <v>0</v>
      </c>
      <c r="AC29" s="253">
        <f t="shared" si="1"/>
        <v>0</v>
      </c>
      <c r="AD29" s="253">
        <f t="shared" si="2"/>
        <v>0</v>
      </c>
      <c r="AE29" s="253">
        <f t="shared" si="3"/>
        <v>0</v>
      </c>
      <c r="AF29" s="253">
        <f t="shared" si="7"/>
        <v>0</v>
      </c>
    </row>
    <row r="30" spans="1:32" ht="16.5" customHeight="1">
      <c r="A30" s="122" t="s">
        <v>237</v>
      </c>
      <c r="C30" s="353">
        <v>121</v>
      </c>
      <c r="D30" s="354" t="s">
        <v>47</v>
      </c>
      <c r="E30" s="355" t="s">
        <v>305</v>
      </c>
      <c r="F30" s="355" t="s">
        <v>306</v>
      </c>
      <c r="G30" s="392"/>
      <c r="H30" s="392"/>
      <c r="I30" s="98"/>
      <c r="J30" s="392"/>
      <c r="K30" s="98"/>
      <c r="L30" s="392"/>
      <c r="M30" s="97">
        <f t="shared" si="4"/>
        <v>0</v>
      </c>
      <c r="N30" s="355" t="s">
        <v>305</v>
      </c>
      <c r="O30" s="355" t="s">
        <v>306</v>
      </c>
      <c r="P30" s="98"/>
      <c r="Q30" s="98"/>
      <c r="R30" s="98"/>
      <c r="S30" s="98"/>
      <c r="T30" s="98"/>
      <c r="U30" s="392"/>
      <c r="V30" s="98"/>
      <c r="W30" s="98"/>
      <c r="X30" s="97">
        <f t="shared" si="5"/>
        <v>0</v>
      </c>
      <c r="Y30" s="908"/>
      <c r="AA30" s="253">
        <f t="shared" si="0"/>
        <v>0</v>
      </c>
      <c r="AB30" s="253">
        <f t="shared" si="6"/>
        <v>0</v>
      </c>
      <c r="AC30" s="253">
        <f t="shared" si="1"/>
        <v>0</v>
      </c>
      <c r="AD30" s="253">
        <f t="shared" si="2"/>
        <v>0</v>
      </c>
      <c r="AE30" s="253">
        <f t="shared" si="3"/>
        <v>0</v>
      </c>
      <c r="AF30" s="253">
        <f t="shared" si="7"/>
        <v>0</v>
      </c>
    </row>
    <row r="31" spans="1:32" ht="16.5" customHeight="1">
      <c r="A31" s="122" t="s">
        <v>237</v>
      </c>
      <c r="C31" s="353">
        <v>122</v>
      </c>
      <c r="D31" s="354" t="s">
        <v>48</v>
      </c>
      <c r="E31" s="355" t="s">
        <v>305</v>
      </c>
      <c r="F31" s="355" t="s">
        <v>306</v>
      </c>
      <c r="G31" s="392"/>
      <c r="H31" s="392"/>
      <c r="I31" s="392"/>
      <c r="J31" s="392"/>
      <c r="K31" s="98"/>
      <c r="L31" s="392"/>
      <c r="M31" s="97">
        <f t="shared" si="4"/>
        <v>0</v>
      </c>
      <c r="N31" s="355" t="s">
        <v>305</v>
      </c>
      <c r="O31" s="355" t="s">
        <v>306</v>
      </c>
      <c r="P31" s="98"/>
      <c r="Q31" s="392"/>
      <c r="R31" s="392"/>
      <c r="S31" s="392"/>
      <c r="T31" s="392"/>
      <c r="U31" s="392"/>
      <c r="V31" s="98"/>
      <c r="W31" s="98"/>
      <c r="X31" s="97">
        <f t="shared" si="5"/>
        <v>0</v>
      </c>
      <c r="Y31" s="908"/>
      <c r="AA31" s="253">
        <f t="shared" si="0"/>
        <v>0</v>
      </c>
      <c r="AB31" s="253">
        <f t="shared" si="6"/>
        <v>0</v>
      </c>
      <c r="AC31" s="253">
        <f t="shared" si="1"/>
        <v>0</v>
      </c>
      <c r="AD31" s="253">
        <f t="shared" si="2"/>
        <v>0</v>
      </c>
      <c r="AE31" s="253">
        <f t="shared" si="3"/>
        <v>0</v>
      </c>
      <c r="AF31" s="253">
        <f t="shared" si="7"/>
        <v>0</v>
      </c>
    </row>
    <row r="32" spans="1:32" ht="16.5" customHeight="1">
      <c r="A32" s="122" t="s">
        <v>237</v>
      </c>
      <c r="C32" s="353">
        <v>123</v>
      </c>
      <c r="D32" s="354" t="s">
        <v>49</v>
      </c>
      <c r="E32" s="355" t="s">
        <v>305</v>
      </c>
      <c r="F32" s="355" t="s">
        <v>308</v>
      </c>
      <c r="G32" s="392"/>
      <c r="H32" s="392"/>
      <c r="I32" s="392"/>
      <c r="J32" s="98"/>
      <c r="K32" s="392"/>
      <c r="L32" s="392"/>
      <c r="M32" s="97">
        <f t="shared" si="4"/>
        <v>0</v>
      </c>
      <c r="N32" s="355" t="s">
        <v>309</v>
      </c>
      <c r="O32" s="355" t="s">
        <v>308</v>
      </c>
      <c r="P32" s="392"/>
      <c r="Q32" s="392"/>
      <c r="R32" s="392"/>
      <c r="S32" s="392"/>
      <c r="T32" s="392"/>
      <c r="U32" s="392"/>
      <c r="V32" s="392"/>
      <c r="W32" s="392"/>
      <c r="X32" s="97">
        <f t="shared" si="5"/>
        <v>0</v>
      </c>
      <c r="Y32" s="908"/>
      <c r="AA32" s="253">
        <f t="shared" si="0"/>
        <v>0</v>
      </c>
      <c r="AB32" s="253">
        <f t="shared" si="6"/>
        <v>0</v>
      </c>
      <c r="AC32" s="253">
        <f t="shared" si="1"/>
        <v>0</v>
      </c>
      <c r="AD32" s="253">
        <f t="shared" si="2"/>
        <v>0</v>
      </c>
      <c r="AE32" s="253">
        <f t="shared" si="3"/>
        <v>0</v>
      </c>
      <c r="AF32" s="253">
        <f t="shared" si="7"/>
        <v>0</v>
      </c>
    </row>
    <row r="33" spans="1:32" ht="16.5" customHeight="1">
      <c r="A33" s="122" t="s">
        <v>237</v>
      </c>
      <c r="C33" s="353">
        <v>124</v>
      </c>
      <c r="D33" s="354" t="s">
        <v>50</v>
      </c>
      <c r="E33" s="355" t="s">
        <v>305</v>
      </c>
      <c r="F33" s="355" t="s">
        <v>306</v>
      </c>
      <c r="G33" s="392"/>
      <c r="H33" s="392"/>
      <c r="I33" s="392"/>
      <c r="J33" s="392"/>
      <c r="K33" s="392"/>
      <c r="L33" s="392"/>
      <c r="M33" s="97">
        <f t="shared" si="4"/>
        <v>0</v>
      </c>
      <c r="N33" s="355" t="s">
        <v>305</v>
      </c>
      <c r="O33" s="355" t="s">
        <v>306</v>
      </c>
      <c r="P33" s="98"/>
      <c r="Q33" s="392"/>
      <c r="R33" s="392"/>
      <c r="S33" s="392"/>
      <c r="T33" s="392"/>
      <c r="U33" s="392"/>
      <c r="V33" s="98"/>
      <c r="W33" s="98"/>
      <c r="X33" s="97">
        <f t="shared" si="5"/>
        <v>0</v>
      </c>
      <c r="Y33" s="908"/>
      <c r="AA33" s="253">
        <f t="shared" si="0"/>
        <v>0</v>
      </c>
      <c r="AB33" s="253">
        <f t="shared" si="6"/>
        <v>0</v>
      </c>
      <c r="AC33" s="253">
        <f t="shared" si="1"/>
        <v>0</v>
      </c>
      <c r="AD33" s="253">
        <f t="shared" si="2"/>
        <v>0</v>
      </c>
      <c r="AE33" s="253">
        <f t="shared" si="3"/>
        <v>0</v>
      </c>
      <c r="AF33" s="253">
        <f t="shared" si="7"/>
        <v>0</v>
      </c>
    </row>
    <row r="34" spans="1:32" ht="16.5" customHeight="1">
      <c r="A34" s="122" t="s">
        <v>237</v>
      </c>
      <c r="C34" s="353">
        <v>125</v>
      </c>
      <c r="D34" s="354" t="s">
        <v>51</v>
      </c>
      <c r="E34" s="355" t="s">
        <v>305</v>
      </c>
      <c r="F34" s="355" t="s">
        <v>308</v>
      </c>
      <c r="G34" s="392"/>
      <c r="H34" s="392"/>
      <c r="I34" s="392"/>
      <c r="J34" s="98"/>
      <c r="K34" s="392"/>
      <c r="L34" s="392"/>
      <c r="M34" s="97">
        <f t="shared" si="4"/>
        <v>0</v>
      </c>
      <c r="N34" s="355" t="s">
        <v>309</v>
      </c>
      <c r="O34" s="355" t="s">
        <v>308</v>
      </c>
      <c r="P34" s="392"/>
      <c r="Q34" s="392"/>
      <c r="R34" s="392"/>
      <c r="S34" s="392"/>
      <c r="T34" s="98"/>
      <c r="U34" s="392"/>
      <c r="V34" s="392"/>
      <c r="W34" s="392"/>
      <c r="X34" s="97">
        <f t="shared" si="5"/>
        <v>0</v>
      </c>
      <c r="Y34" s="908"/>
      <c r="AA34" s="253">
        <f t="shared" si="0"/>
        <v>0</v>
      </c>
      <c r="AB34" s="253">
        <f t="shared" si="6"/>
        <v>0</v>
      </c>
      <c r="AC34" s="253">
        <f t="shared" si="1"/>
        <v>0</v>
      </c>
      <c r="AD34" s="253">
        <f t="shared" si="2"/>
        <v>0</v>
      </c>
      <c r="AE34" s="253">
        <f t="shared" si="3"/>
        <v>0</v>
      </c>
      <c r="AF34" s="253">
        <f t="shared" si="7"/>
        <v>0</v>
      </c>
    </row>
    <row r="35" spans="1:32" ht="16.5" customHeight="1">
      <c r="A35" s="122" t="s">
        <v>237</v>
      </c>
      <c r="C35" s="353">
        <v>126</v>
      </c>
      <c r="D35" s="354" t="s">
        <v>52</v>
      </c>
      <c r="E35" s="355" t="s">
        <v>305</v>
      </c>
      <c r="F35" s="355" t="s">
        <v>308</v>
      </c>
      <c r="G35" s="392"/>
      <c r="H35" s="392"/>
      <c r="I35" s="392"/>
      <c r="J35" s="98"/>
      <c r="K35" s="98"/>
      <c r="L35" s="392"/>
      <c r="M35" s="97">
        <f t="shared" si="4"/>
        <v>0</v>
      </c>
      <c r="N35" s="355" t="s">
        <v>309</v>
      </c>
      <c r="O35" s="355" t="s">
        <v>308</v>
      </c>
      <c r="P35" s="392"/>
      <c r="Q35" s="392"/>
      <c r="R35" s="392"/>
      <c r="S35" s="392"/>
      <c r="T35" s="98"/>
      <c r="U35" s="393"/>
      <c r="V35" s="98"/>
      <c r="W35" s="392"/>
      <c r="X35" s="97">
        <f t="shared" si="5"/>
        <v>0</v>
      </c>
      <c r="Y35" s="908"/>
      <c r="AA35" s="253">
        <f t="shared" si="0"/>
        <v>0</v>
      </c>
      <c r="AB35" s="253">
        <f t="shared" si="6"/>
        <v>0</v>
      </c>
      <c r="AC35" s="253">
        <f t="shared" si="1"/>
        <v>0</v>
      </c>
      <c r="AD35" s="253">
        <f t="shared" si="2"/>
        <v>0</v>
      </c>
      <c r="AE35" s="253">
        <f t="shared" si="3"/>
        <v>0</v>
      </c>
      <c r="AF35" s="253">
        <f t="shared" si="7"/>
        <v>0</v>
      </c>
    </row>
    <row r="36" spans="1:32" ht="16.5" customHeight="1">
      <c r="A36" s="122" t="s">
        <v>237</v>
      </c>
      <c r="C36" s="353">
        <v>127</v>
      </c>
      <c r="D36" s="354" t="s">
        <v>53</v>
      </c>
      <c r="E36" s="355" t="s">
        <v>305</v>
      </c>
      <c r="F36" s="355" t="s">
        <v>308</v>
      </c>
      <c r="G36" s="392"/>
      <c r="H36" s="392"/>
      <c r="I36" s="98"/>
      <c r="J36" s="98"/>
      <c r="K36" s="98"/>
      <c r="L36" s="392"/>
      <c r="M36" s="97">
        <f t="shared" si="4"/>
        <v>0</v>
      </c>
      <c r="N36" s="355" t="s">
        <v>305</v>
      </c>
      <c r="O36" s="355" t="s">
        <v>308</v>
      </c>
      <c r="P36" s="98"/>
      <c r="Q36" s="98"/>
      <c r="R36" s="98"/>
      <c r="S36" s="98"/>
      <c r="T36" s="98"/>
      <c r="U36" s="98"/>
      <c r="V36" s="98"/>
      <c r="W36" s="98"/>
      <c r="X36" s="97">
        <f t="shared" si="5"/>
        <v>0</v>
      </c>
      <c r="Y36" s="908"/>
      <c r="AA36" s="253">
        <f t="shared" si="0"/>
        <v>0</v>
      </c>
      <c r="AB36" s="253">
        <f t="shared" si="6"/>
        <v>0</v>
      </c>
      <c r="AC36" s="253">
        <f t="shared" si="1"/>
        <v>0</v>
      </c>
      <c r="AD36" s="253">
        <f t="shared" si="2"/>
        <v>0</v>
      </c>
      <c r="AE36" s="253">
        <f t="shared" si="3"/>
        <v>0</v>
      </c>
      <c r="AF36" s="253">
        <f t="shared" si="7"/>
        <v>0</v>
      </c>
    </row>
    <row r="37" spans="1:32" ht="16.5" customHeight="1">
      <c r="A37" s="122" t="s">
        <v>237</v>
      </c>
      <c r="C37" s="353">
        <v>128</v>
      </c>
      <c r="D37" s="354" t="s">
        <v>54</v>
      </c>
      <c r="E37" s="355" t="s">
        <v>305</v>
      </c>
      <c r="F37" s="355" t="s">
        <v>308</v>
      </c>
      <c r="G37" s="392"/>
      <c r="H37" s="392"/>
      <c r="I37" s="98"/>
      <c r="J37" s="98"/>
      <c r="K37" s="392"/>
      <c r="L37" s="392"/>
      <c r="M37" s="97">
        <f t="shared" si="4"/>
        <v>0</v>
      </c>
      <c r="N37" s="355" t="s">
        <v>305</v>
      </c>
      <c r="O37" s="355" t="s">
        <v>308</v>
      </c>
      <c r="P37" s="98"/>
      <c r="Q37" s="98"/>
      <c r="R37" s="98"/>
      <c r="S37" s="98"/>
      <c r="T37" s="98"/>
      <c r="U37" s="392"/>
      <c r="V37" s="392"/>
      <c r="W37" s="98"/>
      <c r="X37" s="97">
        <f t="shared" si="5"/>
        <v>0</v>
      </c>
      <c r="Y37" s="908"/>
      <c r="AA37" s="253">
        <f t="shared" si="0"/>
        <v>0</v>
      </c>
      <c r="AB37" s="253">
        <f t="shared" si="6"/>
        <v>0</v>
      </c>
      <c r="AC37" s="253">
        <f t="shared" si="1"/>
        <v>0</v>
      </c>
      <c r="AD37" s="253">
        <f t="shared" si="2"/>
        <v>0</v>
      </c>
      <c r="AE37" s="253">
        <f t="shared" si="3"/>
        <v>0</v>
      </c>
      <c r="AF37" s="253">
        <f t="shared" si="7"/>
        <v>0</v>
      </c>
    </row>
    <row r="38" spans="1:32" ht="16.5" customHeight="1">
      <c r="A38" s="122" t="s">
        <v>237</v>
      </c>
      <c r="C38" s="353">
        <v>129</v>
      </c>
      <c r="D38" s="354" t="s">
        <v>55</v>
      </c>
      <c r="E38" s="355" t="s">
        <v>305</v>
      </c>
      <c r="F38" s="355" t="s">
        <v>308</v>
      </c>
      <c r="G38" s="392"/>
      <c r="H38" s="392"/>
      <c r="I38" s="392"/>
      <c r="J38" s="98"/>
      <c r="K38" s="98"/>
      <c r="L38" s="392"/>
      <c r="M38" s="97">
        <f t="shared" si="4"/>
        <v>0</v>
      </c>
      <c r="N38" s="355" t="s">
        <v>309</v>
      </c>
      <c r="O38" s="355" t="s">
        <v>308</v>
      </c>
      <c r="P38" s="392"/>
      <c r="Q38" s="392"/>
      <c r="R38" s="392"/>
      <c r="S38" s="392"/>
      <c r="T38" s="98"/>
      <c r="U38" s="392"/>
      <c r="V38" s="98"/>
      <c r="W38" s="392"/>
      <c r="X38" s="97">
        <f t="shared" si="5"/>
        <v>0</v>
      </c>
      <c r="Y38" s="908"/>
      <c r="AA38" s="253">
        <f t="shared" si="0"/>
        <v>0</v>
      </c>
      <c r="AB38" s="253">
        <f t="shared" si="6"/>
        <v>0</v>
      </c>
      <c r="AC38" s="253">
        <f t="shared" si="1"/>
        <v>0</v>
      </c>
      <c r="AD38" s="253">
        <f t="shared" si="2"/>
        <v>0</v>
      </c>
      <c r="AE38" s="253">
        <f t="shared" si="3"/>
        <v>0</v>
      </c>
      <c r="AF38" s="253">
        <f t="shared" si="7"/>
        <v>0</v>
      </c>
    </row>
    <row r="39" spans="1:32" ht="16.5" customHeight="1">
      <c r="A39" s="122" t="s">
        <v>237</v>
      </c>
      <c r="C39" s="353">
        <v>130</v>
      </c>
      <c r="D39" s="354" t="s">
        <v>56</v>
      </c>
      <c r="E39" s="355" t="s">
        <v>305</v>
      </c>
      <c r="F39" s="355" t="s">
        <v>308</v>
      </c>
      <c r="G39" s="392"/>
      <c r="H39" s="392"/>
      <c r="I39" s="98"/>
      <c r="J39" s="98"/>
      <c r="K39" s="392"/>
      <c r="L39" s="392"/>
      <c r="M39" s="97">
        <f t="shared" si="4"/>
        <v>0</v>
      </c>
      <c r="N39" s="355" t="s">
        <v>305</v>
      </c>
      <c r="O39" s="355" t="s">
        <v>308</v>
      </c>
      <c r="P39" s="98"/>
      <c r="Q39" s="98"/>
      <c r="R39" s="98"/>
      <c r="S39" s="98"/>
      <c r="T39" s="98"/>
      <c r="U39" s="392"/>
      <c r="V39" s="98"/>
      <c r="W39" s="98"/>
      <c r="X39" s="97">
        <f t="shared" si="5"/>
        <v>0</v>
      </c>
      <c r="Y39" s="908"/>
      <c r="AA39" s="253">
        <f t="shared" si="0"/>
        <v>0</v>
      </c>
      <c r="AB39" s="253">
        <f t="shared" si="6"/>
        <v>0</v>
      </c>
      <c r="AC39" s="253">
        <f t="shared" si="1"/>
        <v>0</v>
      </c>
      <c r="AD39" s="253">
        <f t="shared" si="2"/>
        <v>0</v>
      </c>
      <c r="AE39" s="253">
        <f t="shared" si="3"/>
        <v>0</v>
      </c>
      <c r="AF39" s="253">
        <f t="shared" si="7"/>
        <v>0</v>
      </c>
    </row>
    <row r="40" spans="1:32" ht="16.5" customHeight="1">
      <c r="A40" s="122" t="s">
        <v>237</v>
      </c>
      <c r="C40" s="353">
        <v>131</v>
      </c>
      <c r="D40" s="354" t="s">
        <v>57</v>
      </c>
      <c r="E40" s="355" t="s">
        <v>305</v>
      </c>
      <c r="F40" s="355" t="s">
        <v>306</v>
      </c>
      <c r="G40" s="392"/>
      <c r="H40" s="392"/>
      <c r="I40" s="392"/>
      <c r="J40" s="392"/>
      <c r="K40" s="392"/>
      <c r="L40" s="392"/>
      <c r="M40" s="97">
        <f t="shared" si="4"/>
        <v>0</v>
      </c>
      <c r="N40" s="355" t="s">
        <v>305</v>
      </c>
      <c r="O40" s="355" t="s">
        <v>306</v>
      </c>
      <c r="P40" s="98"/>
      <c r="Q40" s="392"/>
      <c r="R40" s="392"/>
      <c r="S40" s="392"/>
      <c r="T40" s="392"/>
      <c r="U40" s="392"/>
      <c r="V40" s="98"/>
      <c r="W40" s="98"/>
      <c r="X40" s="97">
        <f t="shared" si="5"/>
        <v>0</v>
      </c>
      <c r="Y40" s="908"/>
      <c r="AA40" s="253">
        <f t="shared" si="0"/>
        <v>0</v>
      </c>
      <c r="AB40" s="253">
        <f t="shared" si="6"/>
        <v>0</v>
      </c>
      <c r="AC40" s="253">
        <f t="shared" si="1"/>
        <v>0</v>
      </c>
      <c r="AD40" s="253">
        <f t="shared" si="2"/>
        <v>0</v>
      </c>
      <c r="AE40" s="253">
        <f t="shared" si="3"/>
        <v>0</v>
      </c>
      <c r="AF40" s="253">
        <f t="shared" si="7"/>
        <v>0</v>
      </c>
    </row>
    <row r="41" spans="1:32" ht="16.5" customHeight="1">
      <c r="A41" s="122" t="s">
        <v>237</v>
      </c>
      <c r="C41" s="353">
        <v>132</v>
      </c>
      <c r="D41" s="354" t="s">
        <v>58</v>
      </c>
      <c r="E41" s="355" t="s">
        <v>305</v>
      </c>
      <c r="F41" s="355" t="s">
        <v>308</v>
      </c>
      <c r="G41" s="392"/>
      <c r="H41" s="392"/>
      <c r="I41" s="98"/>
      <c r="J41" s="98"/>
      <c r="K41" s="392"/>
      <c r="L41" s="392"/>
      <c r="M41" s="97">
        <f t="shared" si="4"/>
        <v>0</v>
      </c>
      <c r="N41" s="355" t="s">
        <v>309</v>
      </c>
      <c r="O41" s="355" t="s">
        <v>308</v>
      </c>
      <c r="P41" s="392"/>
      <c r="Q41" s="392"/>
      <c r="R41" s="392"/>
      <c r="S41" s="392"/>
      <c r="T41" s="392"/>
      <c r="U41" s="98"/>
      <c r="V41" s="392"/>
      <c r="W41" s="392"/>
      <c r="X41" s="97">
        <f t="shared" si="5"/>
        <v>0</v>
      </c>
      <c r="Y41" s="908"/>
      <c r="AA41" s="253">
        <f t="shared" si="0"/>
        <v>0</v>
      </c>
      <c r="AB41" s="253">
        <f t="shared" si="6"/>
        <v>0</v>
      </c>
      <c r="AC41" s="253">
        <f t="shared" si="1"/>
        <v>0</v>
      </c>
      <c r="AD41" s="253">
        <f t="shared" si="2"/>
        <v>0</v>
      </c>
      <c r="AE41" s="253">
        <f t="shared" si="3"/>
        <v>0</v>
      </c>
      <c r="AF41" s="253">
        <f t="shared" si="7"/>
        <v>0</v>
      </c>
    </row>
    <row r="42" spans="1:32" ht="16.5" customHeight="1">
      <c r="A42" s="122" t="s">
        <v>237</v>
      </c>
      <c r="C42" s="353">
        <v>133</v>
      </c>
      <c r="D42" s="354" t="s">
        <v>59</v>
      </c>
      <c r="E42" s="355" t="s">
        <v>305</v>
      </c>
      <c r="F42" s="355" t="s">
        <v>306</v>
      </c>
      <c r="G42" s="392"/>
      <c r="H42" s="392"/>
      <c r="I42" s="392"/>
      <c r="J42" s="392"/>
      <c r="K42" s="98"/>
      <c r="L42" s="392"/>
      <c r="M42" s="97">
        <f t="shared" si="4"/>
        <v>0</v>
      </c>
      <c r="N42" s="355" t="s">
        <v>305</v>
      </c>
      <c r="O42" s="355" t="s">
        <v>306</v>
      </c>
      <c r="P42" s="98"/>
      <c r="Q42" s="392"/>
      <c r="R42" s="392"/>
      <c r="S42" s="392"/>
      <c r="T42" s="392"/>
      <c r="U42" s="392"/>
      <c r="V42" s="98"/>
      <c r="W42" s="98"/>
      <c r="X42" s="97">
        <f t="shared" si="5"/>
        <v>0</v>
      </c>
      <c r="Y42" s="908"/>
      <c r="AA42" s="253">
        <f t="shared" si="0"/>
        <v>0</v>
      </c>
      <c r="AB42" s="253">
        <f t="shared" si="6"/>
        <v>0</v>
      </c>
      <c r="AC42" s="253">
        <f t="shared" ref="AC42:AC101" si="8">SUM(H42:K42)</f>
        <v>0</v>
      </c>
      <c r="AD42" s="253">
        <f t="shared" si="2"/>
        <v>0</v>
      </c>
      <c r="AE42" s="253">
        <f t="shared" si="3"/>
        <v>0</v>
      </c>
      <c r="AF42" s="253">
        <f t="shared" si="7"/>
        <v>0</v>
      </c>
    </row>
    <row r="43" spans="1:32" ht="16.5" customHeight="1">
      <c r="A43" s="122" t="s">
        <v>237</v>
      </c>
      <c r="C43" s="353">
        <v>134</v>
      </c>
      <c r="D43" s="354" t="s">
        <v>60</v>
      </c>
      <c r="E43" s="355" t="s">
        <v>305</v>
      </c>
      <c r="F43" s="389" t="s">
        <v>308</v>
      </c>
      <c r="G43" s="392"/>
      <c r="H43" s="392"/>
      <c r="I43" s="98"/>
      <c r="J43" s="98"/>
      <c r="K43" s="392"/>
      <c r="L43" s="392"/>
      <c r="M43" s="97">
        <f t="shared" si="4"/>
        <v>0</v>
      </c>
      <c r="N43" s="355" t="s">
        <v>305</v>
      </c>
      <c r="O43" s="389" t="s">
        <v>308</v>
      </c>
      <c r="P43" s="98"/>
      <c r="Q43" s="98"/>
      <c r="R43" s="98"/>
      <c r="S43" s="98"/>
      <c r="T43" s="98"/>
      <c r="U43" s="392"/>
      <c r="V43" s="98"/>
      <c r="W43" s="98"/>
      <c r="X43" s="97">
        <f t="shared" si="5"/>
        <v>0</v>
      </c>
      <c r="Y43" s="908"/>
      <c r="AA43" s="253">
        <f t="shared" si="0"/>
        <v>0</v>
      </c>
      <c r="AB43" s="253">
        <f t="shared" si="6"/>
        <v>0</v>
      </c>
      <c r="AC43" s="253">
        <f t="shared" si="8"/>
        <v>0</v>
      </c>
      <c r="AD43" s="253">
        <f t="shared" si="2"/>
        <v>0</v>
      </c>
      <c r="AE43" s="253">
        <f t="shared" si="3"/>
        <v>0</v>
      </c>
      <c r="AF43" s="253">
        <f t="shared" si="7"/>
        <v>0</v>
      </c>
    </row>
    <row r="44" spans="1:32" ht="16.5" customHeight="1">
      <c r="A44" s="122" t="s">
        <v>237</v>
      </c>
      <c r="C44" s="353">
        <v>135</v>
      </c>
      <c r="D44" s="354" t="s">
        <v>61</v>
      </c>
      <c r="E44" s="355" t="s">
        <v>305</v>
      </c>
      <c r="F44" s="355" t="s">
        <v>306</v>
      </c>
      <c r="G44" s="392"/>
      <c r="H44" s="392"/>
      <c r="I44" s="392"/>
      <c r="J44" s="392"/>
      <c r="K44" s="98"/>
      <c r="L44" s="392"/>
      <c r="M44" s="97">
        <f t="shared" si="4"/>
        <v>0</v>
      </c>
      <c r="N44" s="355" t="s">
        <v>305</v>
      </c>
      <c r="O44" s="355" t="s">
        <v>306</v>
      </c>
      <c r="P44" s="98"/>
      <c r="Q44" s="392"/>
      <c r="R44" s="98"/>
      <c r="S44" s="392"/>
      <c r="T44" s="392"/>
      <c r="U44" s="392"/>
      <c r="V44" s="98"/>
      <c r="W44" s="98"/>
      <c r="X44" s="97">
        <f t="shared" si="5"/>
        <v>0</v>
      </c>
      <c r="Y44" s="908"/>
      <c r="AA44" s="253">
        <f t="shared" si="0"/>
        <v>0</v>
      </c>
      <c r="AB44" s="253">
        <f t="shared" si="6"/>
        <v>0</v>
      </c>
      <c r="AC44" s="253">
        <f t="shared" si="8"/>
        <v>0</v>
      </c>
      <c r="AD44" s="253">
        <f t="shared" si="2"/>
        <v>0</v>
      </c>
      <c r="AE44" s="253">
        <f t="shared" si="3"/>
        <v>0</v>
      </c>
      <c r="AF44" s="253">
        <f t="shared" si="7"/>
        <v>0</v>
      </c>
    </row>
    <row r="45" spans="1:32" ht="16.5" customHeight="1">
      <c r="A45" s="122" t="s">
        <v>237</v>
      </c>
      <c r="C45" s="353">
        <v>136</v>
      </c>
      <c r="D45" s="354" t="s">
        <v>62</v>
      </c>
      <c r="E45" s="355" t="s">
        <v>305</v>
      </c>
      <c r="F45" s="355" t="s">
        <v>306</v>
      </c>
      <c r="G45" s="392"/>
      <c r="H45" s="392"/>
      <c r="I45" s="98"/>
      <c r="J45" s="98"/>
      <c r="K45" s="392"/>
      <c r="L45" s="392"/>
      <c r="M45" s="97">
        <f t="shared" si="4"/>
        <v>0</v>
      </c>
      <c r="N45" s="355" t="s">
        <v>305</v>
      </c>
      <c r="O45" s="355" t="s">
        <v>306</v>
      </c>
      <c r="P45" s="98"/>
      <c r="Q45" s="98"/>
      <c r="R45" s="98"/>
      <c r="S45" s="98"/>
      <c r="T45" s="98"/>
      <c r="U45" s="392"/>
      <c r="V45" s="98"/>
      <c r="W45" s="98"/>
      <c r="X45" s="97">
        <f t="shared" si="5"/>
        <v>0</v>
      </c>
      <c r="Y45" s="908"/>
      <c r="AA45" s="253">
        <f t="shared" si="0"/>
        <v>0</v>
      </c>
      <c r="AB45" s="253">
        <f t="shared" si="6"/>
        <v>0</v>
      </c>
      <c r="AC45" s="253">
        <f t="shared" si="8"/>
        <v>0</v>
      </c>
      <c r="AD45" s="253">
        <f t="shared" si="2"/>
        <v>0</v>
      </c>
      <c r="AE45" s="253">
        <f t="shared" si="3"/>
        <v>0</v>
      </c>
      <c r="AF45" s="253">
        <f t="shared" si="7"/>
        <v>0</v>
      </c>
    </row>
    <row r="46" spans="1:32" ht="16.5" customHeight="1">
      <c r="A46" s="122" t="s">
        <v>237</v>
      </c>
      <c r="C46" s="353">
        <v>137</v>
      </c>
      <c r="D46" s="354" t="s">
        <v>63</v>
      </c>
      <c r="E46" s="355" t="s">
        <v>305</v>
      </c>
      <c r="F46" s="355" t="s">
        <v>306</v>
      </c>
      <c r="G46" s="392"/>
      <c r="H46" s="392"/>
      <c r="I46" s="392"/>
      <c r="J46" s="392"/>
      <c r="K46" s="98"/>
      <c r="L46" s="392"/>
      <c r="M46" s="97">
        <f t="shared" si="4"/>
        <v>0</v>
      </c>
      <c r="N46" s="355" t="s">
        <v>305</v>
      </c>
      <c r="O46" s="355" t="s">
        <v>306</v>
      </c>
      <c r="P46" s="98"/>
      <c r="Q46" s="392"/>
      <c r="R46" s="392"/>
      <c r="S46" s="392"/>
      <c r="T46" s="392"/>
      <c r="U46" s="98"/>
      <c r="V46" s="98"/>
      <c r="W46" s="98"/>
      <c r="X46" s="97">
        <f t="shared" si="5"/>
        <v>0</v>
      </c>
      <c r="Y46" s="908"/>
      <c r="AA46" s="253">
        <f t="shared" si="0"/>
        <v>0</v>
      </c>
      <c r="AB46" s="253">
        <f t="shared" si="6"/>
        <v>0</v>
      </c>
      <c r="AC46" s="253">
        <f t="shared" si="8"/>
        <v>0</v>
      </c>
      <c r="AD46" s="253">
        <f t="shared" si="2"/>
        <v>0</v>
      </c>
      <c r="AE46" s="253">
        <f t="shared" si="3"/>
        <v>0</v>
      </c>
      <c r="AF46" s="253">
        <f t="shared" si="7"/>
        <v>0</v>
      </c>
    </row>
    <row r="47" spans="1:32" ht="16.5" customHeight="1">
      <c r="A47" s="122" t="s">
        <v>237</v>
      </c>
      <c r="C47" s="353">
        <v>138</v>
      </c>
      <c r="D47" s="354" t="s">
        <v>64</v>
      </c>
      <c r="E47" s="355" t="s">
        <v>305</v>
      </c>
      <c r="F47" s="355" t="s">
        <v>306</v>
      </c>
      <c r="G47" s="392"/>
      <c r="H47" s="392"/>
      <c r="I47" s="392"/>
      <c r="J47" s="392"/>
      <c r="K47" s="98"/>
      <c r="L47" s="392"/>
      <c r="M47" s="97">
        <f t="shared" si="4"/>
        <v>0</v>
      </c>
      <c r="N47" s="355" t="s">
        <v>305</v>
      </c>
      <c r="O47" s="355" t="s">
        <v>306</v>
      </c>
      <c r="P47" s="98"/>
      <c r="Q47" s="392"/>
      <c r="R47" s="392"/>
      <c r="S47" s="392"/>
      <c r="T47" s="392"/>
      <c r="U47" s="98"/>
      <c r="V47" s="98"/>
      <c r="W47" s="98"/>
      <c r="X47" s="97">
        <f t="shared" si="5"/>
        <v>0</v>
      </c>
      <c r="Y47" s="908"/>
      <c r="AA47" s="253">
        <f t="shared" si="0"/>
        <v>0</v>
      </c>
      <c r="AB47" s="253">
        <f t="shared" si="6"/>
        <v>0</v>
      </c>
      <c r="AC47" s="253">
        <f t="shared" si="8"/>
        <v>0</v>
      </c>
      <c r="AD47" s="253">
        <f t="shared" si="2"/>
        <v>0</v>
      </c>
      <c r="AE47" s="253">
        <f t="shared" si="3"/>
        <v>0</v>
      </c>
      <c r="AF47" s="253">
        <f t="shared" si="7"/>
        <v>0</v>
      </c>
    </row>
    <row r="48" spans="1:32" ht="16.5" customHeight="1">
      <c r="A48" s="122" t="s">
        <v>237</v>
      </c>
      <c r="C48" s="353">
        <v>139</v>
      </c>
      <c r="D48" s="354" t="s">
        <v>65</v>
      </c>
      <c r="E48" s="355" t="s">
        <v>305</v>
      </c>
      <c r="F48" s="355" t="s">
        <v>308</v>
      </c>
      <c r="G48" s="392"/>
      <c r="H48" s="392"/>
      <c r="I48" s="98"/>
      <c r="J48" s="98"/>
      <c r="K48" s="392"/>
      <c r="L48" s="392"/>
      <c r="M48" s="97">
        <f t="shared" si="4"/>
        <v>0</v>
      </c>
      <c r="N48" s="355" t="s">
        <v>305</v>
      </c>
      <c r="O48" s="355" t="s">
        <v>308</v>
      </c>
      <c r="P48" s="98"/>
      <c r="Q48" s="98"/>
      <c r="R48" s="98"/>
      <c r="S48" s="98"/>
      <c r="T48" s="98"/>
      <c r="U48" s="392"/>
      <c r="V48" s="98"/>
      <c r="W48" s="98"/>
      <c r="X48" s="97">
        <f t="shared" si="5"/>
        <v>0</v>
      </c>
      <c r="Y48" s="908"/>
      <c r="AA48" s="253">
        <f t="shared" si="0"/>
        <v>0</v>
      </c>
      <c r="AB48" s="253">
        <f t="shared" si="6"/>
        <v>0</v>
      </c>
      <c r="AC48" s="253">
        <f t="shared" si="8"/>
        <v>0</v>
      </c>
      <c r="AD48" s="253">
        <f t="shared" si="2"/>
        <v>0</v>
      </c>
      <c r="AE48" s="253">
        <f t="shared" si="3"/>
        <v>0</v>
      </c>
      <c r="AF48" s="253">
        <f t="shared" si="7"/>
        <v>0</v>
      </c>
    </row>
    <row r="49" spans="1:32" ht="16.5" customHeight="1">
      <c r="A49" s="122" t="s">
        <v>237</v>
      </c>
      <c r="C49" s="353">
        <v>140</v>
      </c>
      <c r="D49" s="354" t="s">
        <v>66</v>
      </c>
      <c r="E49" s="355" t="s">
        <v>305</v>
      </c>
      <c r="F49" s="355" t="s">
        <v>308</v>
      </c>
      <c r="G49" s="392"/>
      <c r="H49" s="392"/>
      <c r="I49" s="98"/>
      <c r="J49" s="98"/>
      <c r="K49" s="392"/>
      <c r="L49" s="392"/>
      <c r="M49" s="97">
        <f t="shared" si="4"/>
        <v>0</v>
      </c>
      <c r="N49" s="355" t="s">
        <v>305</v>
      </c>
      <c r="O49" s="355" t="s">
        <v>308</v>
      </c>
      <c r="P49" s="98"/>
      <c r="Q49" s="98"/>
      <c r="R49" s="98"/>
      <c r="S49" s="98"/>
      <c r="T49" s="98"/>
      <c r="U49" s="392"/>
      <c r="V49" s="98"/>
      <c r="W49" s="98"/>
      <c r="X49" s="97">
        <f t="shared" si="5"/>
        <v>0</v>
      </c>
      <c r="Y49" s="908"/>
      <c r="AA49" s="253">
        <f t="shared" si="0"/>
        <v>0</v>
      </c>
      <c r="AB49" s="253">
        <f t="shared" si="6"/>
        <v>0</v>
      </c>
      <c r="AC49" s="253">
        <f t="shared" si="8"/>
        <v>0</v>
      </c>
      <c r="AD49" s="253">
        <f t="shared" si="2"/>
        <v>0</v>
      </c>
      <c r="AE49" s="253">
        <f t="shared" si="3"/>
        <v>0</v>
      </c>
      <c r="AF49" s="253">
        <f t="shared" si="7"/>
        <v>0</v>
      </c>
    </row>
    <row r="50" spans="1:32" ht="16.5" customHeight="1">
      <c r="A50" s="122" t="s">
        <v>237</v>
      </c>
      <c r="C50" s="353">
        <v>141</v>
      </c>
      <c r="D50" s="354" t="s">
        <v>67</v>
      </c>
      <c r="E50" s="355" t="s">
        <v>305</v>
      </c>
      <c r="F50" s="355" t="s">
        <v>308</v>
      </c>
      <c r="G50" s="392"/>
      <c r="H50" s="392"/>
      <c r="I50" s="98"/>
      <c r="J50" s="98"/>
      <c r="K50" s="392"/>
      <c r="L50" s="392"/>
      <c r="M50" s="97">
        <f t="shared" si="4"/>
        <v>0</v>
      </c>
      <c r="N50" s="355" t="s">
        <v>305</v>
      </c>
      <c r="O50" s="355" t="s">
        <v>308</v>
      </c>
      <c r="P50" s="98"/>
      <c r="Q50" s="98"/>
      <c r="R50" s="98"/>
      <c r="S50" s="98"/>
      <c r="T50" s="98"/>
      <c r="U50" s="392"/>
      <c r="V50" s="392"/>
      <c r="W50" s="98"/>
      <c r="X50" s="97">
        <f t="shared" si="5"/>
        <v>0</v>
      </c>
      <c r="Y50" s="908"/>
      <c r="AA50" s="253">
        <f t="shared" si="0"/>
        <v>0</v>
      </c>
      <c r="AB50" s="253">
        <f t="shared" si="6"/>
        <v>0</v>
      </c>
      <c r="AC50" s="253">
        <f t="shared" si="8"/>
        <v>0</v>
      </c>
      <c r="AD50" s="253">
        <f t="shared" si="2"/>
        <v>0</v>
      </c>
      <c r="AE50" s="253">
        <f t="shared" si="3"/>
        <v>0</v>
      </c>
      <c r="AF50" s="253">
        <f t="shared" si="7"/>
        <v>0</v>
      </c>
    </row>
    <row r="51" spans="1:32" ht="16.5" customHeight="1">
      <c r="A51" s="122" t="s">
        <v>237</v>
      </c>
      <c r="C51" s="353">
        <v>142</v>
      </c>
      <c r="D51" s="354" t="s">
        <v>68</v>
      </c>
      <c r="E51" s="355" t="s">
        <v>305</v>
      </c>
      <c r="F51" s="355" t="s">
        <v>308</v>
      </c>
      <c r="G51" s="392"/>
      <c r="H51" s="392"/>
      <c r="I51" s="98"/>
      <c r="J51" s="392"/>
      <c r="K51" s="98"/>
      <c r="L51" s="392"/>
      <c r="M51" s="97">
        <f t="shared" si="4"/>
        <v>0</v>
      </c>
      <c r="N51" s="355" t="s">
        <v>305</v>
      </c>
      <c r="O51" s="355" t="s">
        <v>308</v>
      </c>
      <c r="P51" s="98"/>
      <c r="Q51" s="98"/>
      <c r="R51" s="98"/>
      <c r="S51" s="98"/>
      <c r="T51" s="98"/>
      <c r="U51" s="392"/>
      <c r="V51" s="98"/>
      <c r="W51" s="98"/>
      <c r="X51" s="97">
        <f t="shared" si="5"/>
        <v>0</v>
      </c>
      <c r="Y51" s="908"/>
      <c r="AA51" s="253">
        <f t="shared" si="0"/>
        <v>0</v>
      </c>
      <c r="AB51" s="253">
        <f t="shared" si="6"/>
        <v>0</v>
      </c>
      <c r="AC51" s="253">
        <f t="shared" si="8"/>
        <v>0</v>
      </c>
      <c r="AD51" s="253">
        <f t="shared" si="2"/>
        <v>0</v>
      </c>
      <c r="AE51" s="253">
        <f t="shared" si="3"/>
        <v>0</v>
      </c>
      <c r="AF51" s="253">
        <f t="shared" si="7"/>
        <v>0</v>
      </c>
    </row>
    <row r="52" spans="1:32" ht="16.5" customHeight="1">
      <c r="A52" s="122" t="s">
        <v>237</v>
      </c>
      <c r="C52" s="353">
        <v>143</v>
      </c>
      <c r="D52" s="354" t="s">
        <v>69</v>
      </c>
      <c r="E52" s="355" t="s">
        <v>305</v>
      </c>
      <c r="F52" s="355" t="s">
        <v>306</v>
      </c>
      <c r="G52" s="392"/>
      <c r="H52" s="392"/>
      <c r="I52" s="392"/>
      <c r="J52" s="392"/>
      <c r="K52" s="392"/>
      <c r="L52" s="392"/>
      <c r="M52" s="97">
        <f t="shared" si="4"/>
        <v>0</v>
      </c>
      <c r="N52" s="355" t="s">
        <v>305</v>
      </c>
      <c r="O52" s="355" t="s">
        <v>306</v>
      </c>
      <c r="P52" s="98"/>
      <c r="Q52" s="392"/>
      <c r="R52" s="392"/>
      <c r="S52" s="392"/>
      <c r="T52" s="392"/>
      <c r="U52" s="392"/>
      <c r="V52" s="98"/>
      <c r="W52" s="98"/>
      <c r="X52" s="97">
        <f t="shared" si="5"/>
        <v>0</v>
      </c>
      <c r="Y52" s="908"/>
      <c r="AA52" s="253">
        <f t="shared" si="0"/>
        <v>0</v>
      </c>
      <c r="AB52" s="253">
        <f t="shared" si="6"/>
        <v>0</v>
      </c>
      <c r="AC52" s="253">
        <f t="shared" si="8"/>
        <v>0</v>
      </c>
      <c r="AD52" s="253">
        <f t="shared" si="2"/>
        <v>0</v>
      </c>
      <c r="AE52" s="253">
        <f t="shared" si="3"/>
        <v>0</v>
      </c>
      <c r="AF52" s="253">
        <f t="shared" si="7"/>
        <v>0</v>
      </c>
    </row>
    <row r="53" spans="1:32" ht="16.5" customHeight="1">
      <c r="A53" s="122" t="s">
        <v>237</v>
      </c>
      <c r="C53" s="353">
        <v>144</v>
      </c>
      <c r="D53" s="354" t="s">
        <v>70</v>
      </c>
      <c r="E53" s="355" t="s">
        <v>305</v>
      </c>
      <c r="F53" s="355" t="s">
        <v>308</v>
      </c>
      <c r="G53" s="392"/>
      <c r="H53" s="392"/>
      <c r="I53" s="392"/>
      <c r="J53" s="392"/>
      <c r="K53" s="98"/>
      <c r="L53" s="392"/>
      <c r="M53" s="97">
        <f t="shared" si="4"/>
        <v>0</v>
      </c>
      <c r="N53" s="355" t="s">
        <v>309</v>
      </c>
      <c r="O53" s="355" t="s">
        <v>308</v>
      </c>
      <c r="P53" s="392"/>
      <c r="Q53" s="392"/>
      <c r="R53" s="98"/>
      <c r="S53" s="392"/>
      <c r="T53" s="98"/>
      <c r="U53" s="392"/>
      <c r="V53" s="98"/>
      <c r="W53" s="392"/>
      <c r="X53" s="97">
        <f t="shared" si="5"/>
        <v>0</v>
      </c>
      <c r="Y53" s="908"/>
      <c r="AA53" s="253">
        <f t="shared" si="0"/>
        <v>0</v>
      </c>
      <c r="AB53" s="253">
        <f t="shared" si="6"/>
        <v>0</v>
      </c>
      <c r="AC53" s="253">
        <f t="shared" si="8"/>
        <v>0</v>
      </c>
      <c r="AD53" s="253">
        <f t="shared" si="2"/>
        <v>0</v>
      </c>
      <c r="AE53" s="253">
        <f t="shared" si="3"/>
        <v>0</v>
      </c>
      <c r="AF53" s="253">
        <f t="shared" si="7"/>
        <v>0</v>
      </c>
    </row>
    <row r="54" spans="1:32" ht="16.5" customHeight="1">
      <c r="A54" s="122" t="s">
        <v>237</v>
      </c>
      <c r="C54" s="353">
        <v>145</v>
      </c>
      <c r="D54" s="354" t="s">
        <v>71</v>
      </c>
      <c r="E54" s="355" t="s">
        <v>305</v>
      </c>
      <c r="F54" s="355" t="s">
        <v>306</v>
      </c>
      <c r="G54" s="392"/>
      <c r="H54" s="392"/>
      <c r="I54" s="392"/>
      <c r="J54" s="392"/>
      <c r="K54" s="98"/>
      <c r="L54" s="392"/>
      <c r="M54" s="97">
        <f t="shared" si="4"/>
        <v>0</v>
      </c>
      <c r="N54" s="355" t="s">
        <v>305</v>
      </c>
      <c r="O54" s="355" t="s">
        <v>306</v>
      </c>
      <c r="P54" s="98"/>
      <c r="Q54" s="392"/>
      <c r="R54" s="392"/>
      <c r="S54" s="392"/>
      <c r="T54" s="392"/>
      <c r="U54" s="392"/>
      <c r="V54" s="98"/>
      <c r="W54" s="98"/>
      <c r="X54" s="97">
        <f t="shared" si="5"/>
        <v>0</v>
      </c>
      <c r="Y54" s="908"/>
      <c r="AA54" s="253">
        <f t="shared" si="0"/>
        <v>0</v>
      </c>
      <c r="AB54" s="253">
        <f t="shared" si="6"/>
        <v>0</v>
      </c>
      <c r="AC54" s="253">
        <f t="shared" si="8"/>
        <v>0</v>
      </c>
      <c r="AD54" s="253">
        <f t="shared" si="2"/>
        <v>0</v>
      </c>
      <c r="AE54" s="253">
        <f t="shared" si="3"/>
        <v>0</v>
      </c>
      <c r="AF54" s="253">
        <f t="shared" si="7"/>
        <v>0</v>
      </c>
    </row>
    <row r="55" spans="1:32" ht="16.5" customHeight="1">
      <c r="A55" s="122" t="s">
        <v>237</v>
      </c>
      <c r="C55" s="353">
        <v>146</v>
      </c>
      <c r="D55" s="354" t="s">
        <v>72</v>
      </c>
      <c r="E55" s="355" t="s">
        <v>305</v>
      </c>
      <c r="F55" s="355" t="s">
        <v>306</v>
      </c>
      <c r="G55" s="392"/>
      <c r="H55" s="392"/>
      <c r="I55" s="392"/>
      <c r="J55" s="392"/>
      <c r="K55" s="392"/>
      <c r="L55" s="392"/>
      <c r="M55" s="97">
        <f t="shared" si="4"/>
        <v>0</v>
      </c>
      <c r="N55" s="355" t="s">
        <v>305</v>
      </c>
      <c r="O55" s="355" t="s">
        <v>306</v>
      </c>
      <c r="P55" s="98"/>
      <c r="Q55" s="392"/>
      <c r="R55" s="392"/>
      <c r="S55" s="392"/>
      <c r="T55" s="392"/>
      <c r="U55" s="392"/>
      <c r="V55" s="98"/>
      <c r="W55" s="98"/>
      <c r="X55" s="97">
        <f t="shared" si="5"/>
        <v>0</v>
      </c>
      <c r="Y55" s="908"/>
      <c r="AA55" s="253">
        <f t="shared" si="0"/>
        <v>0</v>
      </c>
      <c r="AB55" s="253">
        <f t="shared" si="6"/>
        <v>0</v>
      </c>
      <c r="AC55" s="253">
        <f t="shared" si="8"/>
        <v>0</v>
      </c>
      <c r="AD55" s="253">
        <f t="shared" si="2"/>
        <v>0</v>
      </c>
      <c r="AE55" s="253">
        <f t="shared" si="3"/>
        <v>0</v>
      </c>
      <c r="AF55" s="253">
        <f t="shared" si="7"/>
        <v>0</v>
      </c>
    </row>
    <row r="56" spans="1:32" ht="16.5" customHeight="1">
      <c r="A56" s="122" t="s">
        <v>237</v>
      </c>
      <c r="C56" s="353">
        <v>147</v>
      </c>
      <c r="D56" s="354" t="s">
        <v>73</v>
      </c>
      <c r="E56" s="355" t="s">
        <v>305</v>
      </c>
      <c r="F56" s="355" t="s">
        <v>308</v>
      </c>
      <c r="G56" s="392"/>
      <c r="H56" s="392"/>
      <c r="I56" s="392"/>
      <c r="J56" s="393"/>
      <c r="K56" s="98"/>
      <c r="L56" s="392"/>
      <c r="M56" s="97">
        <f t="shared" si="4"/>
        <v>0</v>
      </c>
      <c r="N56" s="355" t="s">
        <v>305</v>
      </c>
      <c r="O56" s="355" t="s">
        <v>308</v>
      </c>
      <c r="P56" s="98"/>
      <c r="Q56" s="98"/>
      <c r="R56" s="98"/>
      <c r="S56" s="392"/>
      <c r="T56" s="392"/>
      <c r="U56" s="392"/>
      <c r="V56" s="98"/>
      <c r="W56" s="98"/>
      <c r="X56" s="97">
        <f t="shared" si="5"/>
        <v>0</v>
      </c>
      <c r="Y56" s="908"/>
      <c r="AA56" s="253">
        <f t="shared" si="0"/>
        <v>0</v>
      </c>
      <c r="AB56" s="253">
        <f t="shared" si="6"/>
        <v>0</v>
      </c>
      <c r="AC56" s="253">
        <f t="shared" si="8"/>
        <v>0</v>
      </c>
      <c r="AD56" s="253">
        <f t="shared" si="2"/>
        <v>0</v>
      </c>
      <c r="AE56" s="253">
        <f t="shared" si="3"/>
        <v>0</v>
      </c>
      <c r="AF56" s="253">
        <f t="shared" si="7"/>
        <v>0</v>
      </c>
    </row>
    <row r="57" spans="1:32" ht="16.5" customHeight="1">
      <c r="A57" s="122" t="s">
        <v>237</v>
      </c>
      <c r="C57" s="353">
        <v>148</v>
      </c>
      <c r="D57" s="354" t="s">
        <v>173</v>
      </c>
      <c r="E57" s="355" t="s">
        <v>305</v>
      </c>
      <c r="F57" s="355" t="s">
        <v>308</v>
      </c>
      <c r="G57" s="392"/>
      <c r="H57" s="392"/>
      <c r="I57" s="392"/>
      <c r="J57" s="98"/>
      <c r="K57" s="98"/>
      <c r="L57" s="392"/>
      <c r="M57" s="97">
        <f t="shared" si="4"/>
        <v>0</v>
      </c>
      <c r="N57" s="355" t="s">
        <v>309</v>
      </c>
      <c r="O57" s="355" t="s">
        <v>306</v>
      </c>
      <c r="P57" s="392"/>
      <c r="Q57" s="392"/>
      <c r="R57" s="392"/>
      <c r="S57" s="392"/>
      <c r="T57" s="98"/>
      <c r="U57" s="98"/>
      <c r="V57" s="98"/>
      <c r="W57" s="392"/>
      <c r="X57" s="97">
        <f t="shared" si="5"/>
        <v>0</v>
      </c>
      <c r="Y57" s="908"/>
      <c r="AA57" s="253">
        <f t="shared" si="0"/>
        <v>0</v>
      </c>
      <c r="AB57" s="253">
        <f t="shared" si="6"/>
        <v>0</v>
      </c>
      <c r="AC57" s="253">
        <f t="shared" si="8"/>
        <v>0</v>
      </c>
      <c r="AD57" s="253">
        <f t="shared" si="2"/>
        <v>0</v>
      </c>
      <c r="AE57" s="253">
        <f t="shared" si="3"/>
        <v>0</v>
      </c>
      <c r="AF57" s="253">
        <f t="shared" si="7"/>
        <v>0</v>
      </c>
    </row>
    <row r="58" spans="1:32" ht="16.5" customHeight="1">
      <c r="A58" s="122" t="s">
        <v>237</v>
      </c>
      <c r="C58" s="134">
        <v>149</v>
      </c>
      <c r="D58" s="135" t="s">
        <v>174</v>
      </c>
      <c r="E58" s="238" t="s">
        <v>305</v>
      </c>
      <c r="F58" s="355" t="s">
        <v>308</v>
      </c>
      <c r="G58" s="392"/>
      <c r="H58" s="392"/>
      <c r="I58" s="392"/>
      <c r="J58" s="98"/>
      <c r="K58" s="392"/>
      <c r="L58" s="392"/>
      <c r="M58" s="97">
        <f t="shared" si="4"/>
        <v>0</v>
      </c>
      <c r="N58" s="355" t="s">
        <v>305</v>
      </c>
      <c r="O58" s="355" t="s">
        <v>308</v>
      </c>
      <c r="P58" s="98"/>
      <c r="Q58" s="98"/>
      <c r="R58" s="98"/>
      <c r="S58" s="98"/>
      <c r="T58" s="98"/>
      <c r="U58" s="392"/>
      <c r="V58" s="98"/>
      <c r="W58" s="98"/>
      <c r="X58" s="97">
        <f t="shared" si="5"/>
        <v>0</v>
      </c>
      <c r="Y58" s="908"/>
      <c r="AA58" s="253">
        <f t="shared" si="0"/>
        <v>0</v>
      </c>
      <c r="AB58" s="253">
        <f t="shared" si="6"/>
        <v>0</v>
      </c>
      <c r="AC58" s="253">
        <f t="shared" si="8"/>
        <v>0</v>
      </c>
      <c r="AD58" s="253">
        <f t="shared" si="2"/>
        <v>0</v>
      </c>
      <c r="AE58" s="253">
        <f t="shared" si="3"/>
        <v>0</v>
      </c>
      <c r="AF58" s="253">
        <f t="shared" si="7"/>
        <v>0</v>
      </c>
    </row>
    <row r="59" spans="1:32" ht="16.5" customHeight="1">
      <c r="A59" s="122" t="s">
        <v>237</v>
      </c>
      <c r="C59" s="134">
        <v>150</v>
      </c>
      <c r="D59" s="135" t="s">
        <v>175</v>
      </c>
      <c r="E59" s="238" t="s">
        <v>305</v>
      </c>
      <c r="F59" s="238" t="s">
        <v>306</v>
      </c>
      <c r="G59" s="392"/>
      <c r="H59" s="392"/>
      <c r="I59" s="392"/>
      <c r="J59" s="392"/>
      <c r="K59" s="98"/>
      <c r="L59" s="392"/>
      <c r="M59" s="97">
        <f t="shared" si="4"/>
        <v>0</v>
      </c>
      <c r="N59" s="355" t="s">
        <v>305</v>
      </c>
      <c r="O59" s="355" t="s">
        <v>306</v>
      </c>
      <c r="P59" s="98"/>
      <c r="Q59" s="392"/>
      <c r="R59" s="392"/>
      <c r="S59" s="392"/>
      <c r="T59" s="392"/>
      <c r="U59" s="392"/>
      <c r="V59" s="98"/>
      <c r="W59" s="98"/>
      <c r="X59" s="97">
        <f t="shared" si="5"/>
        <v>0</v>
      </c>
      <c r="Y59" s="908"/>
      <c r="AA59" s="253">
        <f t="shared" si="0"/>
        <v>0</v>
      </c>
      <c r="AB59" s="253">
        <f t="shared" si="6"/>
        <v>0</v>
      </c>
      <c r="AC59" s="253">
        <f t="shared" si="8"/>
        <v>0</v>
      </c>
      <c r="AD59" s="253">
        <f t="shared" si="2"/>
        <v>0</v>
      </c>
      <c r="AE59" s="253">
        <f t="shared" si="3"/>
        <v>0</v>
      </c>
      <c r="AF59" s="253">
        <f t="shared" si="7"/>
        <v>0</v>
      </c>
    </row>
    <row r="60" spans="1:32" ht="16.5" customHeight="1">
      <c r="A60" s="122" t="s">
        <v>237</v>
      </c>
      <c r="C60" s="134">
        <v>151</v>
      </c>
      <c r="D60" s="135" t="s">
        <v>176</v>
      </c>
      <c r="E60" s="238" t="s">
        <v>305</v>
      </c>
      <c r="F60" s="238" t="s">
        <v>308</v>
      </c>
      <c r="G60" s="392"/>
      <c r="H60" s="392"/>
      <c r="I60" s="98"/>
      <c r="J60" s="98"/>
      <c r="K60" s="98"/>
      <c r="L60" s="392"/>
      <c r="M60" s="97">
        <f t="shared" si="4"/>
        <v>0</v>
      </c>
      <c r="N60" s="355" t="s">
        <v>305</v>
      </c>
      <c r="O60" s="355" t="s">
        <v>308</v>
      </c>
      <c r="P60" s="98"/>
      <c r="Q60" s="98"/>
      <c r="R60" s="98"/>
      <c r="S60" s="98"/>
      <c r="T60" s="98"/>
      <c r="U60" s="392"/>
      <c r="V60" s="98"/>
      <c r="W60" s="98"/>
      <c r="X60" s="97">
        <f t="shared" si="5"/>
        <v>0</v>
      </c>
      <c r="Y60" s="908"/>
      <c r="AA60" s="253">
        <f t="shared" si="0"/>
        <v>0</v>
      </c>
      <c r="AB60" s="253">
        <f t="shared" si="6"/>
        <v>0</v>
      </c>
      <c r="AC60" s="253">
        <f t="shared" si="8"/>
        <v>0</v>
      </c>
      <c r="AD60" s="253">
        <f t="shared" si="2"/>
        <v>0</v>
      </c>
      <c r="AE60" s="253">
        <f t="shared" si="3"/>
        <v>0</v>
      </c>
      <c r="AF60" s="253">
        <f t="shared" si="7"/>
        <v>0</v>
      </c>
    </row>
    <row r="61" spans="1:32" ht="16.5" customHeight="1">
      <c r="C61" s="254"/>
      <c r="D61" s="139" t="s">
        <v>310</v>
      </c>
      <c r="E61" s="240"/>
      <c r="F61" s="240"/>
      <c r="G61" s="140">
        <f>SUM(G10:G60)</f>
        <v>0</v>
      </c>
      <c r="H61" s="140">
        <f t="shared" ref="H61:L61" si="9">SUM(H10:H60)</f>
        <v>0</v>
      </c>
      <c r="I61" s="140">
        <f t="shared" si="9"/>
        <v>0</v>
      </c>
      <c r="J61" s="140">
        <f t="shared" si="9"/>
        <v>0</v>
      </c>
      <c r="K61" s="140">
        <f t="shared" si="9"/>
        <v>0</v>
      </c>
      <c r="L61" s="140">
        <f t="shared" si="9"/>
        <v>0</v>
      </c>
      <c r="M61" s="140">
        <f>SUM(M10:M60)</f>
        <v>0</v>
      </c>
      <c r="N61" s="240"/>
      <c r="O61" s="240"/>
      <c r="P61" s="140">
        <f t="shared" ref="P61:X61" si="10">SUM(P10:P60)</f>
        <v>0</v>
      </c>
      <c r="Q61" s="140">
        <f t="shared" si="10"/>
        <v>0</v>
      </c>
      <c r="R61" s="140">
        <f t="shared" si="10"/>
        <v>0</v>
      </c>
      <c r="S61" s="140">
        <f t="shared" si="10"/>
        <v>0</v>
      </c>
      <c r="T61" s="140">
        <f t="shared" si="10"/>
        <v>0</v>
      </c>
      <c r="U61" s="140">
        <f t="shared" si="10"/>
        <v>0</v>
      </c>
      <c r="V61" s="140">
        <f t="shared" si="10"/>
        <v>0</v>
      </c>
      <c r="W61" s="140">
        <f t="shared" si="10"/>
        <v>0</v>
      </c>
      <c r="X61" s="140">
        <f t="shared" si="10"/>
        <v>0</v>
      </c>
      <c r="Y61" s="908"/>
      <c r="AA61" s="141">
        <f t="shared" si="0"/>
        <v>0</v>
      </c>
      <c r="AB61" s="141">
        <f t="shared" si="6"/>
        <v>0</v>
      </c>
      <c r="AC61" s="141">
        <f t="shared" si="8"/>
        <v>0</v>
      </c>
      <c r="AD61" s="141">
        <f t="shared" si="2"/>
        <v>0</v>
      </c>
      <c r="AE61" s="141">
        <f t="shared" si="3"/>
        <v>0</v>
      </c>
      <c r="AF61" s="141">
        <f t="shared" si="7"/>
        <v>0</v>
      </c>
    </row>
    <row r="62" spans="1:32" ht="14.25" customHeight="1">
      <c r="C62" s="1"/>
      <c r="F62" s="450"/>
      <c r="G62" s="122"/>
      <c r="H62" s="122"/>
      <c r="I62" s="122"/>
      <c r="J62" s="122"/>
      <c r="K62" s="122"/>
      <c r="L62" s="122"/>
      <c r="M62" s="122"/>
      <c r="P62" s="122"/>
      <c r="Q62" s="122"/>
      <c r="R62" s="122"/>
      <c r="S62" s="122"/>
      <c r="T62" s="122"/>
      <c r="U62" s="122"/>
      <c r="V62" s="122"/>
      <c r="W62" s="122"/>
      <c r="X62" s="899" t="s">
        <v>494</v>
      </c>
      <c r="Y62" s="910"/>
    </row>
    <row r="63" spans="1:32" s="5" customFormat="1" ht="14.25" customHeight="1">
      <c r="A63" s="171"/>
      <c r="B63" s="171"/>
      <c r="C63" s="939" t="s">
        <v>881</v>
      </c>
      <c r="D63" s="934"/>
      <c r="E63" s="171"/>
      <c r="F63" s="58"/>
      <c r="G63" s="171"/>
      <c r="H63" s="171"/>
      <c r="I63" s="171"/>
      <c r="J63" s="171"/>
      <c r="K63" s="171"/>
      <c r="L63" s="171"/>
      <c r="M63" s="171"/>
      <c r="N63" s="171"/>
      <c r="O63" s="171"/>
      <c r="P63" s="171"/>
      <c r="Q63" s="171"/>
      <c r="R63" s="171"/>
      <c r="S63" s="171"/>
      <c r="T63" s="171"/>
      <c r="U63" s="171"/>
      <c r="V63" s="171"/>
      <c r="W63" s="171"/>
      <c r="X63" s="58"/>
      <c r="Y63" s="935"/>
      <c r="Z63" s="936"/>
    </row>
    <row r="64" spans="1:32" s="374" customFormat="1" ht="16.5" customHeight="1">
      <c r="A64" s="373"/>
      <c r="B64" s="373"/>
      <c r="C64" s="385" t="s">
        <v>439</v>
      </c>
      <c r="D64" s="378"/>
      <c r="E64" s="373"/>
      <c r="F64" s="379"/>
      <c r="G64" s="373"/>
      <c r="H64" s="373"/>
      <c r="I64" s="373"/>
      <c r="J64" s="373"/>
      <c r="K64" s="373"/>
      <c r="L64" s="373"/>
      <c r="M64" s="373"/>
      <c r="N64" s="373"/>
      <c r="O64" s="373"/>
      <c r="P64" s="373"/>
      <c r="Q64" s="373"/>
      <c r="R64" s="373"/>
      <c r="S64" s="373"/>
      <c r="T64" s="373"/>
      <c r="U64" s="373"/>
      <c r="V64" s="373"/>
      <c r="W64" s="373"/>
      <c r="X64" s="379" t="s">
        <v>289</v>
      </c>
      <c r="Y64" s="911"/>
      <c r="Z64" s="376"/>
      <c r="AA64" s="1" t="s">
        <v>450</v>
      </c>
    </row>
    <row r="65" spans="1:32" ht="15" customHeight="1">
      <c r="C65" s="1198" t="s">
        <v>26</v>
      </c>
      <c r="D65" s="1209" t="s">
        <v>413</v>
      </c>
      <c r="E65" s="1195" t="s">
        <v>440</v>
      </c>
      <c r="F65" s="1196"/>
      <c r="G65" s="1196"/>
      <c r="H65" s="1196"/>
      <c r="I65" s="1196"/>
      <c r="J65" s="1196"/>
      <c r="K65" s="1196"/>
      <c r="L65" s="1196"/>
      <c r="M65" s="1197"/>
      <c r="N65" s="1192" t="s">
        <v>290</v>
      </c>
      <c r="O65" s="1193"/>
      <c r="P65" s="1193"/>
      <c r="Q65" s="1193"/>
      <c r="R65" s="1193"/>
      <c r="S65" s="1193"/>
      <c r="T65" s="1193"/>
      <c r="U65" s="1193"/>
      <c r="V65" s="1193"/>
      <c r="W65" s="1193"/>
      <c r="X65" s="1194"/>
      <c r="Y65" s="447"/>
      <c r="AA65" s="103" t="s">
        <v>291</v>
      </c>
      <c r="AB65" s="104"/>
      <c r="AC65" s="104"/>
      <c r="AD65" s="104"/>
      <c r="AE65" s="104"/>
      <c r="AF65" s="113"/>
    </row>
    <row r="66" spans="1:32" s="122" customFormat="1" ht="15" customHeight="1">
      <c r="C66" s="1199"/>
      <c r="D66" s="1210"/>
      <c r="E66" s="106" t="s">
        <v>292</v>
      </c>
      <c r="F66" s="126"/>
      <c r="G66" s="1198" t="s">
        <v>293</v>
      </c>
      <c r="H66" s="106" t="s">
        <v>294</v>
      </c>
      <c r="I66" s="107"/>
      <c r="J66" s="107"/>
      <c r="K66" s="126"/>
      <c r="L66" s="1198" t="s">
        <v>295</v>
      </c>
      <c r="M66" s="1202" t="s">
        <v>238</v>
      </c>
      <c r="N66" s="106" t="s">
        <v>292</v>
      </c>
      <c r="O66" s="126"/>
      <c r="P66" s="1198" t="s">
        <v>293</v>
      </c>
      <c r="Q66" s="106" t="s">
        <v>294</v>
      </c>
      <c r="R66" s="107"/>
      <c r="S66" s="107"/>
      <c r="T66" s="107"/>
      <c r="U66" s="107"/>
      <c r="V66" s="126"/>
      <c r="W66" s="1198" t="s">
        <v>295</v>
      </c>
      <c r="X66" s="1205" t="s">
        <v>238</v>
      </c>
      <c r="Y66" s="375"/>
      <c r="Z66" s="458"/>
      <c r="AA66" s="423" t="s">
        <v>296</v>
      </c>
      <c r="AB66" s="420" t="s">
        <v>294</v>
      </c>
      <c r="AC66" s="421"/>
      <c r="AD66" s="422"/>
      <c r="AE66" s="423" t="s">
        <v>295</v>
      </c>
      <c r="AF66" s="423" t="s">
        <v>12</v>
      </c>
    </row>
    <row r="67" spans="1:32" s="128" customFormat="1" ht="12">
      <c r="A67" s="128" t="s">
        <v>297</v>
      </c>
      <c r="C67" s="1199"/>
      <c r="D67" s="1210"/>
      <c r="E67" s="1200" t="s">
        <v>298</v>
      </c>
      <c r="F67" s="1200" t="s">
        <v>299</v>
      </c>
      <c r="G67" s="1199"/>
      <c r="H67" s="130" t="s">
        <v>208</v>
      </c>
      <c r="I67" s="131" t="s">
        <v>210</v>
      </c>
      <c r="J67" s="132" t="s">
        <v>300</v>
      </c>
      <c r="K67" s="131" t="s">
        <v>206</v>
      </c>
      <c r="L67" s="1199"/>
      <c r="M67" s="1203"/>
      <c r="N67" s="1200" t="s">
        <v>298</v>
      </c>
      <c r="O67" s="1200" t="s">
        <v>299</v>
      </c>
      <c r="P67" s="1199"/>
      <c r="Q67" s="131" t="s">
        <v>212</v>
      </c>
      <c r="R67" s="131" t="s">
        <v>213</v>
      </c>
      <c r="S67" s="131" t="s">
        <v>235</v>
      </c>
      <c r="T67" s="131" t="s">
        <v>214</v>
      </c>
      <c r="U67" s="131" t="s">
        <v>215</v>
      </c>
      <c r="V67" s="131" t="s">
        <v>216</v>
      </c>
      <c r="W67" s="1199"/>
      <c r="X67" s="1206"/>
      <c r="Y67" s="375"/>
      <c r="Z67" s="359"/>
      <c r="AA67" s="459"/>
      <c r="AB67" s="460"/>
      <c r="AC67" s="461" t="s">
        <v>301</v>
      </c>
      <c r="AD67" s="461" t="s">
        <v>302</v>
      </c>
      <c r="AE67" s="459"/>
      <c r="AF67" s="459"/>
    </row>
    <row r="68" spans="1:32" s="128" customFormat="1" ht="24">
      <c r="C68" s="1208"/>
      <c r="D68" s="1211"/>
      <c r="E68" s="1201"/>
      <c r="F68" s="1201"/>
      <c r="G68" s="343" t="s">
        <v>303</v>
      </c>
      <c r="H68" s="130" t="s">
        <v>303</v>
      </c>
      <c r="I68" s="130" t="s">
        <v>303</v>
      </c>
      <c r="J68" s="132" t="s">
        <v>304</v>
      </c>
      <c r="K68" s="130" t="s">
        <v>303</v>
      </c>
      <c r="L68" s="343" t="s">
        <v>303</v>
      </c>
      <c r="M68" s="1204"/>
      <c r="N68" s="1201"/>
      <c r="O68" s="1201"/>
      <c r="P68" s="343" t="s">
        <v>303</v>
      </c>
      <c r="Q68" s="131" t="s">
        <v>303</v>
      </c>
      <c r="R68" s="131" t="s">
        <v>303</v>
      </c>
      <c r="S68" s="131" t="s">
        <v>303</v>
      </c>
      <c r="T68" s="131" t="s">
        <v>303</v>
      </c>
      <c r="U68" s="131" t="s">
        <v>303</v>
      </c>
      <c r="V68" s="131" t="s">
        <v>303</v>
      </c>
      <c r="W68" s="343" t="s">
        <v>303</v>
      </c>
      <c r="X68" s="1207"/>
      <c r="Y68" s="375"/>
      <c r="Z68" s="359"/>
      <c r="AA68" s="150"/>
      <c r="AB68" s="462"/>
      <c r="AC68" s="150"/>
      <c r="AD68" s="150"/>
      <c r="AE68" s="150"/>
      <c r="AF68" s="150"/>
    </row>
    <row r="69" spans="1:32" ht="18" customHeight="1">
      <c r="A69" s="122" t="s">
        <v>234</v>
      </c>
      <c r="C69" s="134">
        <v>201</v>
      </c>
      <c r="D69" s="135" t="s">
        <v>177</v>
      </c>
      <c r="E69" s="238" t="s">
        <v>311</v>
      </c>
      <c r="F69" s="238" t="s">
        <v>306</v>
      </c>
      <c r="G69" s="392"/>
      <c r="H69" s="392"/>
      <c r="I69" s="392"/>
      <c r="J69" s="98"/>
      <c r="K69" s="392"/>
      <c r="L69" s="392"/>
      <c r="M69" s="97">
        <f t="shared" si="4"/>
        <v>0</v>
      </c>
      <c r="N69" s="238" t="s">
        <v>311</v>
      </c>
      <c r="O69" s="238" t="s">
        <v>306</v>
      </c>
      <c r="P69" s="98"/>
      <c r="Q69" s="392"/>
      <c r="R69" s="98"/>
      <c r="S69" s="392"/>
      <c r="T69" s="98"/>
      <c r="U69" s="392"/>
      <c r="V69" s="392"/>
      <c r="W69" s="98"/>
      <c r="X69" s="97">
        <f t="shared" si="5"/>
        <v>0</v>
      </c>
      <c r="Y69" s="908"/>
      <c r="AA69" s="253">
        <f t="shared" si="0"/>
        <v>0</v>
      </c>
      <c r="AB69" s="253">
        <f t="shared" si="6"/>
        <v>0</v>
      </c>
      <c r="AC69" s="253">
        <f t="shared" si="8"/>
        <v>0</v>
      </c>
      <c r="AD69" s="253">
        <f t="shared" si="2"/>
        <v>0</v>
      </c>
      <c r="AE69" s="253">
        <f t="shared" si="3"/>
        <v>0</v>
      </c>
      <c r="AF69" s="253">
        <f t="shared" si="7"/>
        <v>0</v>
      </c>
    </row>
    <row r="70" spans="1:32" ht="18" customHeight="1">
      <c r="A70" s="122" t="s">
        <v>234</v>
      </c>
      <c r="C70" s="134">
        <v>202</v>
      </c>
      <c r="D70" s="135" t="s">
        <v>178</v>
      </c>
      <c r="E70" s="238" t="s">
        <v>311</v>
      </c>
      <c r="F70" s="238" t="s">
        <v>306</v>
      </c>
      <c r="G70" s="392"/>
      <c r="H70" s="392"/>
      <c r="I70" s="392"/>
      <c r="J70" s="98"/>
      <c r="K70" s="392"/>
      <c r="L70" s="392"/>
      <c r="M70" s="97">
        <f t="shared" si="4"/>
        <v>0</v>
      </c>
      <c r="N70" s="238" t="s">
        <v>311</v>
      </c>
      <c r="O70" s="238" t="s">
        <v>306</v>
      </c>
      <c r="P70" s="98"/>
      <c r="Q70" s="392"/>
      <c r="R70" s="98"/>
      <c r="S70" s="392"/>
      <c r="T70" s="98"/>
      <c r="U70" s="392"/>
      <c r="V70" s="98"/>
      <c r="W70" s="98"/>
      <c r="X70" s="97">
        <f t="shared" si="5"/>
        <v>0</v>
      </c>
      <c r="Y70" s="908"/>
      <c r="AA70" s="253">
        <f t="shared" si="0"/>
        <v>0</v>
      </c>
      <c r="AB70" s="253">
        <f t="shared" si="6"/>
        <v>0</v>
      </c>
      <c r="AC70" s="253">
        <f t="shared" si="8"/>
        <v>0</v>
      </c>
      <c r="AD70" s="253">
        <f t="shared" si="2"/>
        <v>0</v>
      </c>
      <c r="AE70" s="253">
        <f t="shared" si="3"/>
        <v>0</v>
      </c>
      <c r="AF70" s="253">
        <f t="shared" si="7"/>
        <v>0</v>
      </c>
    </row>
    <row r="71" spans="1:32" ht="18" customHeight="1">
      <c r="A71" s="122" t="s">
        <v>234</v>
      </c>
      <c r="C71" s="134">
        <v>203</v>
      </c>
      <c r="D71" s="135" t="s">
        <v>179</v>
      </c>
      <c r="E71" s="238" t="s">
        <v>311</v>
      </c>
      <c r="F71" s="238" t="s">
        <v>306</v>
      </c>
      <c r="G71" s="392"/>
      <c r="H71" s="392"/>
      <c r="I71" s="392"/>
      <c r="J71" s="98"/>
      <c r="K71" s="392"/>
      <c r="L71" s="392"/>
      <c r="M71" s="97">
        <f t="shared" si="4"/>
        <v>0</v>
      </c>
      <c r="N71" s="238" t="s">
        <v>311</v>
      </c>
      <c r="O71" s="238" t="s">
        <v>306</v>
      </c>
      <c r="P71" s="98"/>
      <c r="Q71" s="392"/>
      <c r="R71" s="98"/>
      <c r="S71" s="392"/>
      <c r="T71" s="98"/>
      <c r="U71" s="392"/>
      <c r="V71" s="98"/>
      <c r="W71" s="98"/>
      <c r="X71" s="97">
        <f t="shared" si="5"/>
        <v>0</v>
      </c>
      <c r="Y71" s="908"/>
      <c r="AA71" s="253">
        <f t="shared" si="0"/>
        <v>0</v>
      </c>
      <c r="AB71" s="253">
        <f t="shared" si="6"/>
        <v>0</v>
      </c>
      <c r="AC71" s="253">
        <f t="shared" si="8"/>
        <v>0</v>
      </c>
      <c r="AD71" s="253">
        <f t="shared" si="2"/>
        <v>0</v>
      </c>
      <c r="AE71" s="253">
        <f t="shared" si="3"/>
        <v>0</v>
      </c>
      <c r="AF71" s="253">
        <f t="shared" si="7"/>
        <v>0</v>
      </c>
    </row>
    <row r="72" spans="1:32" ht="18" customHeight="1">
      <c r="A72" s="122" t="s">
        <v>234</v>
      </c>
      <c r="C72" s="134">
        <v>204</v>
      </c>
      <c r="D72" s="135" t="s">
        <v>180</v>
      </c>
      <c r="E72" s="238" t="s">
        <v>311</v>
      </c>
      <c r="F72" s="238" t="s">
        <v>306</v>
      </c>
      <c r="G72" s="392"/>
      <c r="H72" s="392"/>
      <c r="I72" s="392"/>
      <c r="J72" s="98"/>
      <c r="K72" s="392"/>
      <c r="L72" s="392"/>
      <c r="M72" s="97">
        <f t="shared" si="4"/>
        <v>0</v>
      </c>
      <c r="N72" s="238" t="s">
        <v>311</v>
      </c>
      <c r="O72" s="238" t="s">
        <v>306</v>
      </c>
      <c r="P72" s="98"/>
      <c r="Q72" s="392"/>
      <c r="R72" s="98"/>
      <c r="S72" s="392"/>
      <c r="T72" s="98"/>
      <c r="U72" s="392"/>
      <c r="V72" s="98"/>
      <c r="W72" s="98"/>
      <c r="X72" s="97">
        <f t="shared" si="5"/>
        <v>0</v>
      </c>
      <c r="Y72" s="908"/>
      <c r="AA72" s="253">
        <f t="shared" si="0"/>
        <v>0</v>
      </c>
      <c r="AB72" s="253">
        <f t="shared" si="6"/>
        <v>0</v>
      </c>
      <c r="AC72" s="253">
        <f t="shared" si="8"/>
        <v>0</v>
      </c>
      <c r="AD72" s="253">
        <f t="shared" si="2"/>
        <v>0</v>
      </c>
      <c r="AE72" s="253">
        <f t="shared" si="3"/>
        <v>0</v>
      </c>
      <c r="AF72" s="253">
        <f t="shared" si="7"/>
        <v>0</v>
      </c>
    </row>
    <row r="73" spans="1:32" ht="18" customHeight="1">
      <c r="A73" s="122" t="s">
        <v>234</v>
      </c>
      <c r="C73" s="134">
        <v>205</v>
      </c>
      <c r="D73" s="135" t="s">
        <v>181</v>
      </c>
      <c r="E73" s="238" t="s">
        <v>311</v>
      </c>
      <c r="F73" s="238" t="s">
        <v>306</v>
      </c>
      <c r="G73" s="392"/>
      <c r="H73" s="392"/>
      <c r="I73" s="392"/>
      <c r="J73" s="392"/>
      <c r="K73" s="392"/>
      <c r="L73" s="392"/>
      <c r="M73" s="97">
        <f t="shared" si="4"/>
        <v>0</v>
      </c>
      <c r="N73" s="238" t="s">
        <v>311</v>
      </c>
      <c r="O73" s="238" t="s">
        <v>306</v>
      </c>
      <c r="P73" s="98"/>
      <c r="Q73" s="392"/>
      <c r="R73" s="98"/>
      <c r="S73" s="392"/>
      <c r="T73" s="392"/>
      <c r="U73" s="392"/>
      <c r="V73" s="98"/>
      <c r="W73" s="98"/>
      <c r="X73" s="97">
        <f t="shared" si="5"/>
        <v>0</v>
      </c>
      <c r="Y73" s="908"/>
      <c r="AA73" s="253">
        <f t="shared" si="0"/>
        <v>0</v>
      </c>
      <c r="AB73" s="253">
        <f t="shared" si="6"/>
        <v>0</v>
      </c>
      <c r="AC73" s="253">
        <f t="shared" si="8"/>
        <v>0</v>
      </c>
      <c r="AD73" s="253">
        <f t="shared" si="2"/>
        <v>0</v>
      </c>
      <c r="AE73" s="253">
        <f t="shared" si="3"/>
        <v>0</v>
      </c>
      <c r="AF73" s="253">
        <f t="shared" si="7"/>
        <v>0</v>
      </c>
    </row>
    <row r="74" spans="1:32" ht="18" customHeight="1">
      <c r="A74" s="122" t="s">
        <v>234</v>
      </c>
      <c r="C74" s="134" t="s">
        <v>201</v>
      </c>
      <c r="D74" s="388" t="s">
        <v>409</v>
      </c>
      <c r="E74" s="238" t="s">
        <v>311</v>
      </c>
      <c r="F74" s="238" t="s">
        <v>306</v>
      </c>
      <c r="G74" s="392"/>
      <c r="H74" s="392"/>
      <c r="I74" s="392"/>
      <c r="J74" s="98"/>
      <c r="K74" s="98"/>
      <c r="L74" s="392"/>
      <c r="M74" s="97">
        <f t="shared" si="4"/>
        <v>0</v>
      </c>
      <c r="N74" s="238" t="s">
        <v>311</v>
      </c>
      <c r="O74" s="238" t="s">
        <v>306</v>
      </c>
      <c r="P74" s="98"/>
      <c r="Q74" s="392"/>
      <c r="R74" s="98"/>
      <c r="S74" s="392"/>
      <c r="T74" s="392"/>
      <c r="U74" s="392"/>
      <c r="V74" s="98"/>
      <c r="W74" s="98"/>
      <c r="X74" s="97">
        <f t="shared" si="5"/>
        <v>0</v>
      </c>
      <c r="Y74" s="908"/>
      <c r="AA74" s="253">
        <f t="shared" si="0"/>
        <v>0</v>
      </c>
      <c r="AB74" s="253">
        <f t="shared" si="6"/>
        <v>0</v>
      </c>
      <c r="AC74" s="253">
        <f t="shared" si="8"/>
        <v>0</v>
      </c>
      <c r="AD74" s="253">
        <f t="shared" si="2"/>
        <v>0</v>
      </c>
      <c r="AE74" s="253">
        <f t="shared" si="3"/>
        <v>0</v>
      </c>
      <c r="AF74" s="253">
        <f t="shared" si="7"/>
        <v>0</v>
      </c>
    </row>
    <row r="75" spans="1:32" ht="18" customHeight="1">
      <c r="A75" s="122" t="s">
        <v>234</v>
      </c>
      <c r="C75" s="134" t="s">
        <v>202</v>
      </c>
      <c r="D75" s="135" t="s">
        <v>312</v>
      </c>
      <c r="E75" s="238" t="s">
        <v>311</v>
      </c>
      <c r="F75" s="238" t="s">
        <v>308</v>
      </c>
      <c r="G75" s="392"/>
      <c r="H75" s="392"/>
      <c r="I75" s="98"/>
      <c r="J75" s="98"/>
      <c r="K75" s="98"/>
      <c r="L75" s="392"/>
      <c r="M75" s="97">
        <f t="shared" si="4"/>
        <v>0</v>
      </c>
      <c r="N75" s="238" t="s">
        <v>311</v>
      </c>
      <c r="O75" s="238" t="s">
        <v>308</v>
      </c>
      <c r="P75" s="98"/>
      <c r="Q75" s="98"/>
      <c r="R75" s="98"/>
      <c r="S75" s="98"/>
      <c r="T75" s="98"/>
      <c r="U75" s="98"/>
      <c r="V75" s="98"/>
      <c r="W75" s="98"/>
      <c r="X75" s="97">
        <f t="shared" si="5"/>
        <v>0</v>
      </c>
      <c r="Y75" s="908"/>
      <c r="AA75" s="253">
        <f t="shared" si="0"/>
        <v>0</v>
      </c>
      <c r="AB75" s="253">
        <f t="shared" si="6"/>
        <v>0</v>
      </c>
      <c r="AC75" s="253">
        <f t="shared" si="8"/>
        <v>0</v>
      </c>
      <c r="AD75" s="253">
        <f t="shared" si="2"/>
        <v>0</v>
      </c>
      <c r="AE75" s="253">
        <f t="shared" si="3"/>
        <v>0</v>
      </c>
      <c r="AF75" s="253">
        <f t="shared" si="7"/>
        <v>0</v>
      </c>
    </row>
    <row r="76" spans="1:32" ht="18" customHeight="1">
      <c r="A76" s="122" t="s">
        <v>234</v>
      </c>
      <c r="C76" s="134">
        <v>207</v>
      </c>
      <c r="D76" s="135" t="s">
        <v>182</v>
      </c>
      <c r="E76" s="238" t="s">
        <v>311</v>
      </c>
      <c r="F76" s="238" t="s">
        <v>306</v>
      </c>
      <c r="G76" s="392"/>
      <c r="H76" s="392"/>
      <c r="I76" s="392"/>
      <c r="J76" s="392"/>
      <c r="K76" s="98"/>
      <c r="L76" s="392"/>
      <c r="M76" s="97">
        <f t="shared" si="4"/>
        <v>0</v>
      </c>
      <c r="N76" s="238" t="s">
        <v>311</v>
      </c>
      <c r="O76" s="238" t="s">
        <v>306</v>
      </c>
      <c r="P76" s="98"/>
      <c r="Q76" s="392"/>
      <c r="R76" s="98"/>
      <c r="S76" s="392"/>
      <c r="T76" s="392"/>
      <c r="U76" s="392"/>
      <c r="V76" s="98"/>
      <c r="W76" s="98"/>
      <c r="X76" s="97">
        <f t="shared" si="5"/>
        <v>0</v>
      </c>
      <c r="Y76" s="908"/>
      <c r="AA76" s="253">
        <f t="shared" si="0"/>
        <v>0</v>
      </c>
      <c r="AB76" s="253">
        <f t="shared" si="6"/>
        <v>0</v>
      </c>
      <c r="AC76" s="253">
        <f t="shared" si="8"/>
        <v>0</v>
      </c>
      <c r="AD76" s="253">
        <f t="shared" si="2"/>
        <v>0</v>
      </c>
      <c r="AE76" s="253">
        <f t="shared" si="3"/>
        <v>0</v>
      </c>
      <c r="AF76" s="253">
        <f t="shared" si="7"/>
        <v>0</v>
      </c>
    </row>
    <row r="77" spans="1:32" ht="18" customHeight="1">
      <c r="A77" s="122" t="s">
        <v>234</v>
      </c>
      <c r="C77" s="134">
        <v>208</v>
      </c>
      <c r="D77" s="135" t="s">
        <v>183</v>
      </c>
      <c r="E77" s="238" t="s">
        <v>311</v>
      </c>
      <c r="F77" s="238" t="s">
        <v>306</v>
      </c>
      <c r="G77" s="392"/>
      <c r="H77" s="392"/>
      <c r="I77" s="392"/>
      <c r="J77" s="392"/>
      <c r="K77" s="98"/>
      <c r="L77" s="392"/>
      <c r="M77" s="97">
        <f t="shared" si="4"/>
        <v>0</v>
      </c>
      <c r="N77" s="238" t="s">
        <v>311</v>
      </c>
      <c r="O77" s="238" t="s">
        <v>306</v>
      </c>
      <c r="P77" s="98"/>
      <c r="Q77" s="392"/>
      <c r="R77" s="98"/>
      <c r="S77" s="392"/>
      <c r="T77" s="98"/>
      <c r="U77" s="392"/>
      <c r="V77" s="98"/>
      <c r="W77" s="98"/>
      <c r="X77" s="97">
        <f t="shared" si="5"/>
        <v>0</v>
      </c>
      <c r="Y77" s="908"/>
      <c r="AA77" s="253">
        <f t="shared" si="0"/>
        <v>0</v>
      </c>
      <c r="AB77" s="253">
        <f t="shared" si="6"/>
        <v>0</v>
      </c>
      <c r="AC77" s="253">
        <f t="shared" si="8"/>
        <v>0</v>
      </c>
      <c r="AD77" s="253">
        <f t="shared" si="2"/>
        <v>0</v>
      </c>
      <c r="AE77" s="253">
        <f t="shared" si="3"/>
        <v>0</v>
      </c>
      <c r="AF77" s="253">
        <f t="shared" si="7"/>
        <v>0</v>
      </c>
    </row>
    <row r="78" spans="1:32" ht="18" customHeight="1">
      <c r="A78" s="122" t="s">
        <v>234</v>
      </c>
      <c r="C78" s="134">
        <v>209</v>
      </c>
      <c r="D78" s="135" t="s">
        <v>184</v>
      </c>
      <c r="E78" s="238" t="s">
        <v>311</v>
      </c>
      <c r="F78" s="238" t="s">
        <v>306</v>
      </c>
      <c r="G78" s="392"/>
      <c r="H78" s="392"/>
      <c r="I78" s="392"/>
      <c r="J78" s="392"/>
      <c r="K78" s="392"/>
      <c r="L78" s="392"/>
      <c r="M78" s="97">
        <f t="shared" si="4"/>
        <v>0</v>
      </c>
      <c r="N78" s="238" t="s">
        <v>311</v>
      </c>
      <c r="O78" s="238" t="s">
        <v>306</v>
      </c>
      <c r="P78" s="98"/>
      <c r="Q78" s="392"/>
      <c r="R78" s="98"/>
      <c r="S78" s="392"/>
      <c r="T78" s="392"/>
      <c r="U78" s="392"/>
      <c r="V78" s="98"/>
      <c r="W78" s="98"/>
      <c r="X78" s="97">
        <f t="shared" si="5"/>
        <v>0</v>
      </c>
      <c r="Y78" s="908"/>
      <c r="AA78" s="253">
        <f t="shared" si="0"/>
        <v>0</v>
      </c>
      <c r="AB78" s="253">
        <f t="shared" si="6"/>
        <v>0</v>
      </c>
      <c r="AC78" s="253">
        <f t="shared" si="8"/>
        <v>0</v>
      </c>
      <c r="AD78" s="253">
        <f t="shared" si="2"/>
        <v>0</v>
      </c>
      <c r="AE78" s="253">
        <f t="shared" si="3"/>
        <v>0</v>
      </c>
      <c r="AF78" s="253">
        <f t="shared" si="7"/>
        <v>0</v>
      </c>
    </row>
    <row r="79" spans="1:32" ht="18" customHeight="1">
      <c r="A79" s="122" t="s">
        <v>234</v>
      </c>
      <c r="C79" s="134">
        <v>210</v>
      </c>
      <c r="D79" s="135" t="s">
        <v>185</v>
      </c>
      <c r="E79" s="238" t="s">
        <v>311</v>
      </c>
      <c r="F79" s="238" t="s">
        <v>308</v>
      </c>
      <c r="G79" s="392"/>
      <c r="H79" s="392"/>
      <c r="I79" s="392"/>
      <c r="J79" s="98"/>
      <c r="K79" s="392"/>
      <c r="L79" s="392"/>
      <c r="M79" s="97">
        <f t="shared" si="4"/>
        <v>0</v>
      </c>
      <c r="N79" s="238" t="s">
        <v>311</v>
      </c>
      <c r="O79" s="238" t="s">
        <v>308</v>
      </c>
      <c r="P79" s="98"/>
      <c r="Q79" s="392"/>
      <c r="R79" s="98"/>
      <c r="S79" s="392"/>
      <c r="T79" s="98"/>
      <c r="U79" s="392"/>
      <c r="V79" s="98"/>
      <c r="W79" s="98"/>
      <c r="X79" s="97">
        <f t="shared" si="5"/>
        <v>0</v>
      </c>
      <c r="Y79" s="908"/>
      <c r="AA79" s="253">
        <f t="shared" si="0"/>
        <v>0</v>
      </c>
      <c r="AB79" s="253">
        <f t="shared" si="6"/>
        <v>0</v>
      </c>
      <c r="AC79" s="253">
        <f t="shared" si="8"/>
        <v>0</v>
      </c>
      <c r="AD79" s="253">
        <f t="shared" si="2"/>
        <v>0</v>
      </c>
      <c r="AE79" s="253">
        <f t="shared" si="3"/>
        <v>0</v>
      </c>
      <c r="AF79" s="253">
        <f t="shared" si="7"/>
        <v>0</v>
      </c>
    </row>
    <row r="80" spans="1:32" ht="18" customHeight="1">
      <c r="A80" s="122" t="s">
        <v>234</v>
      </c>
      <c r="C80" s="134">
        <v>211</v>
      </c>
      <c r="D80" s="135" t="s">
        <v>186</v>
      </c>
      <c r="E80" s="238" t="s">
        <v>311</v>
      </c>
      <c r="F80" s="238" t="s">
        <v>306</v>
      </c>
      <c r="G80" s="392"/>
      <c r="H80" s="392"/>
      <c r="I80" s="98"/>
      <c r="J80" s="98"/>
      <c r="K80" s="392"/>
      <c r="L80" s="392"/>
      <c r="M80" s="97">
        <f t="shared" si="4"/>
        <v>0</v>
      </c>
      <c r="N80" s="238" t="s">
        <v>311</v>
      </c>
      <c r="O80" s="238" t="s">
        <v>306</v>
      </c>
      <c r="P80" s="98"/>
      <c r="Q80" s="392"/>
      <c r="R80" s="98"/>
      <c r="S80" s="98"/>
      <c r="T80" s="98"/>
      <c r="U80" s="392"/>
      <c r="V80" s="98"/>
      <c r="W80" s="98"/>
      <c r="X80" s="97">
        <f t="shared" si="5"/>
        <v>0</v>
      </c>
      <c r="Y80" s="908"/>
      <c r="AA80" s="253">
        <f t="shared" si="0"/>
        <v>0</v>
      </c>
      <c r="AB80" s="253">
        <f t="shared" si="6"/>
        <v>0</v>
      </c>
      <c r="AC80" s="253">
        <f t="shared" si="8"/>
        <v>0</v>
      </c>
      <c r="AD80" s="253">
        <f t="shared" si="2"/>
        <v>0</v>
      </c>
      <c r="AE80" s="253">
        <f t="shared" si="3"/>
        <v>0</v>
      </c>
      <c r="AF80" s="253">
        <f t="shared" si="7"/>
        <v>0</v>
      </c>
    </row>
    <row r="81" spans="1:32" ht="18" customHeight="1">
      <c r="A81" s="122" t="s">
        <v>234</v>
      </c>
      <c r="C81" s="134">
        <v>212</v>
      </c>
      <c r="D81" s="135" t="s">
        <v>187</v>
      </c>
      <c r="E81" s="238" t="s">
        <v>311</v>
      </c>
      <c r="F81" s="238" t="s">
        <v>306</v>
      </c>
      <c r="G81" s="392"/>
      <c r="H81" s="392"/>
      <c r="I81" s="392"/>
      <c r="J81" s="98"/>
      <c r="K81" s="392"/>
      <c r="L81" s="392"/>
      <c r="M81" s="97">
        <f t="shared" si="4"/>
        <v>0</v>
      </c>
      <c r="N81" s="238" t="s">
        <v>311</v>
      </c>
      <c r="O81" s="238" t="s">
        <v>306</v>
      </c>
      <c r="P81" s="98"/>
      <c r="Q81" s="392"/>
      <c r="R81" s="98"/>
      <c r="S81" s="392"/>
      <c r="T81" s="98"/>
      <c r="U81" s="392"/>
      <c r="V81" s="392"/>
      <c r="W81" s="98"/>
      <c r="X81" s="97">
        <f t="shared" si="5"/>
        <v>0</v>
      </c>
      <c r="Y81" s="908"/>
      <c r="AA81" s="253">
        <f t="shared" ref="AA81:AA103" si="11">SUM(G81,P81)</f>
        <v>0</v>
      </c>
      <c r="AB81" s="253">
        <f t="shared" si="6"/>
        <v>0</v>
      </c>
      <c r="AC81" s="253">
        <f t="shared" si="8"/>
        <v>0</v>
      </c>
      <c r="AD81" s="253">
        <f t="shared" ref="AD81:AD103" si="12">SUM(Q81:V81)</f>
        <v>0</v>
      </c>
      <c r="AE81" s="253">
        <f t="shared" ref="AE81:AE101" si="13">SUM(L81,W81)</f>
        <v>0</v>
      </c>
      <c r="AF81" s="253">
        <f t="shared" si="7"/>
        <v>0</v>
      </c>
    </row>
    <row r="82" spans="1:32" ht="18" customHeight="1">
      <c r="A82" s="122" t="s">
        <v>234</v>
      </c>
      <c r="C82" s="134">
        <v>213</v>
      </c>
      <c r="D82" s="135" t="s">
        <v>188</v>
      </c>
      <c r="E82" s="238" t="s">
        <v>311</v>
      </c>
      <c r="F82" s="238" t="s">
        <v>308</v>
      </c>
      <c r="G82" s="392"/>
      <c r="H82" s="392"/>
      <c r="I82" s="392"/>
      <c r="J82" s="98"/>
      <c r="K82" s="98"/>
      <c r="L82" s="392"/>
      <c r="M82" s="97">
        <f t="shared" ref="M82:M100" si="14">SUM(G82:L82)</f>
        <v>0</v>
      </c>
      <c r="N82" s="238" t="s">
        <v>311</v>
      </c>
      <c r="O82" s="238" t="s">
        <v>308</v>
      </c>
      <c r="P82" s="98"/>
      <c r="Q82" s="98"/>
      <c r="R82" s="98"/>
      <c r="S82" s="98"/>
      <c r="T82" s="98"/>
      <c r="U82" s="392"/>
      <c r="V82" s="98"/>
      <c r="W82" s="98"/>
      <c r="X82" s="97">
        <f t="shared" ref="X82:X100" si="15">SUM(P82:W82)</f>
        <v>0</v>
      </c>
      <c r="Y82" s="908"/>
      <c r="AA82" s="253">
        <f t="shared" si="11"/>
        <v>0</v>
      </c>
      <c r="AB82" s="253">
        <f t="shared" ref="AB82:AB101" si="16">SUM(AC82:AD82)</f>
        <v>0</v>
      </c>
      <c r="AC82" s="253">
        <f t="shared" si="8"/>
        <v>0</v>
      </c>
      <c r="AD82" s="253">
        <f t="shared" si="12"/>
        <v>0</v>
      </c>
      <c r="AE82" s="253">
        <f t="shared" si="13"/>
        <v>0</v>
      </c>
      <c r="AF82" s="253">
        <f t="shared" ref="AF82:AF101" si="17">SUM(AA82,AB82,AE82)</f>
        <v>0</v>
      </c>
    </row>
    <row r="83" spans="1:32" ht="18" customHeight="1">
      <c r="A83" s="122" t="s">
        <v>234</v>
      </c>
      <c r="C83" s="134">
        <v>214</v>
      </c>
      <c r="D83" s="135" t="s">
        <v>189</v>
      </c>
      <c r="E83" s="238" t="s">
        <v>311</v>
      </c>
      <c r="F83" s="238" t="s">
        <v>306</v>
      </c>
      <c r="G83" s="392"/>
      <c r="H83" s="392"/>
      <c r="I83" s="392"/>
      <c r="J83" s="98"/>
      <c r="K83" s="392"/>
      <c r="L83" s="392"/>
      <c r="M83" s="97">
        <f t="shared" si="14"/>
        <v>0</v>
      </c>
      <c r="N83" s="238" t="s">
        <v>311</v>
      </c>
      <c r="O83" s="238" t="s">
        <v>306</v>
      </c>
      <c r="P83" s="98"/>
      <c r="Q83" s="392"/>
      <c r="R83" s="98"/>
      <c r="S83" s="392"/>
      <c r="T83" s="98"/>
      <c r="U83" s="392"/>
      <c r="V83" s="98"/>
      <c r="W83" s="98"/>
      <c r="X83" s="97">
        <f t="shared" si="15"/>
        <v>0</v>
      </c>
      <c r="Y83" s="908"/>
      <c r="AA83" s="253">
        <f t="shared" si="11"/>
        <v>0</v>
      </c>
      <c r="AB83" s="253">
        <f t="shared" si="16"/>
        <v>0</v>
      </c>
      <c r="AC83" s="253">
        <f t="shared" si="8"/>
        <v>0</v>
      </c>
      <c r="AD83" s="253">
        <f t="shared" si="12"/>
        <v>0</v>
      </c>
      <c r="AE83" s="253">
        <f t="shared" si="13"/>
        <v>0</v>
      </c>
      <c r="AF83" s="253">
        <f t="shared" si="17"/>
        <v>0</v>
      </c>
    </row>
    <row r="84" spans="1:32" ht="18" customHeight="1">
      <c r="A84" s="122" t="s">
        <v>234</v>
      </c>
      <c r="C84" s="134">
        <v>215</v>
      </c>
      <c r="D84" s="135" t="s">
        <v>190</v>
      </c>
      <c r="E84" s="238" t="s">
        <v>311</v>
      </c>
      <c r="F84" s="238" t="s">
        <v>306</v>
      </c>
      <c r="G84" s="392"/>
      <c r="H84" s="392"/>
      <c r="I84" s="392"/>
      <c r="J84" s="98"/>
      <c r="K84" s="392"/>
      <c r="L84" s="392"/>
      <c r="M84" s="97">
        <f t="shared" si="14"/>
        <v>0</v>
      </c>
      <c r="N84" s="238" t="s">
        <v>311</v>
      </c>
      <c r="O84" s="238" t="s">
        <v>306</v>
      </c>
      <c r="P84" s="98"/>
      <c r="Q84" s="392"/>
      <c r="R84" s="98"/>
      <c r="S84" s="392"/>
      <c r="T84" s="98"/>
      <c r="U84" s="392"/>
      <c r="V84" s="98"/>
      <c r="W84" s="98"/>
      <c r="X84" s="97">
        <f t="shared" si="15"/>
        <v>0</v>
      </c>
      <c r="Y84" s="908"/>
      <c r="AA84" s="253">
        <f t="shared" si="11"/>
        <v>0</v>
      </c>
      <c r="AB84" s="253">
        <f t="shared" si="16"/>
        <v>0</v>
      </c>
      <c r="AC84" s="253">
        <f t="shared" si="8"/>
        <v>0</v>
      </c>
      <c r="AD84" s="253">
        <f t="shared" si="12"/>
        <v>0</v>
      </c>
      <c r="AE84" s="253">
        <f t="shared" si="13"/>
        <v>0</v>
      </c>
      <c r="AF84" s="253">
        <f t="shared" si="17"/>
        <v>0</v>
      </c>
    </row>
    <row r="85" spans="1:32" ht="18" customHeight="1">
      <c r="A85" s="122" t="s">
        <v>234</v>
      </c>
      <c r="C85" s="134">
        <v>216</v>
      </c>
      <c r="D85" s="135" t="s">
        <v>191</v>
      </c>
      <c r="E85" s="238" t="s">
        <v>311</v>
      </c>
      <c r="F85" s="238" t="s">
        <v>308</v>
      </c>
      <c r="G85" s="392"/>
      <c r="H85" s="392"/>
      <c r="I85" s="392"/>
      <c r="J85" s="392"/>
      <c r="K85" s="98"/>
      <c r="L85" s="392"/>
      <c r="M85" s="97">
        <f t="shared" si="14"/>
        <v>0</v>
      </c>
      <c r="N85" s="238" t="s">
        <v>311</v>
      </c>
      <c r="O85" s="238" t="s">
        <v>308</v>
      </c>
      <c r="P85" s="98"/>
      <c r="Q85" s="392"/>
      <c r="R85" s="98"/>
      <c r="S85" s="392"/>
      <c r="T85" s="392"/>
      <c r="U85" s="392"/>
      <c r="V85" s="392"/>
      <c r="W85" s="98"/>
      <c r="X85" s="97">
        <f t="shared" si="15"/>
        <v>0</v>
      </c>
      <c r="Y85" s="908"/>
      <c r="AA85" s="253">
        <f t="shared" si="11"/>
        <v>0</v>
      </c>
      <c r="AB85" s="253">
        <f t="shared" si="16"/>
        <v>0</v>
      </c>
      <c r="AC85" s="253">
        <f t="shared" si="8"/>
        <v>0</v>
      </c>
      <c r="AD85" s="253">
        <f t="shared" si="12"/>
        <v>0</v>
      </c>
      <c r="AE85" s="253">
        <f t="shared" si="13"/>
        <v>0</v>
      </c>
      <c r="AF85" s="253">
        <f t="shared" si="17"/>
        <v>0</v>
      </c>
    </row>
    <row r="86" spans="1:32" ht="18" customHeight="1">
      <c r="A86" s="122" t="s">
        <v>234</v>
      </c>
      <c r="C86" s="134">
        <v>217</v>
      </c>
      <c r="D86" s="135" t="s">
        <v>192</v>
      </c>
      <c r="E86" s="238" t="s">
        <v>311</v>
      </c>
      <c r="F86" s="238" t="s">
        <v>306</v>
      </c>
      <c r="G86" s="392"/>
      <c r="H86" s="392"/>
      <c r="I86" s="392"/>
      <c r="J86" s="98"/>
      <c r="K86" s="98"/>
      <c r="L86" s="392"/>
      <c r="M86" s="97">
        <f t="shared" si="14"/>
        <v>0</v>
      </c>
      <c r="N86" s="238" t="s">
        <v>311</v>
      </c>
      <c r="O86" s="238" t="s">
        <v>306</v>
      </c>
      <c r="P86" s="98"/>
      <c r="Q86" s="392"/>
      <c r="R86" s="98"/>
      <c r="S86" s="392"/>
      <c r="T86" s="98"/>
      <c r="U86" s="392"/>
      <c r="V86" s="98"/>
      <c r="W86" s="98"/>
      <c r="X86" s="97">
        <f t="shared" si="15"/>
        <v>0</v>
      </c>
      <c r="Y86" s="908"/>
      <c r="AA86" s="253">
        <f t="shared" si="11"/>
        <v>0</v>
      </c>
      <c r="AB86" s="253">
        <f t="shared" si="16"/>
        <v>0</v>
      </c>
      <c r="AC86" s="253">
        <f t="shared" si="8"/>
        <v>0</v>
      </c>
      <c r="AD86" s="253">
        <f t="shared" si="12"/>
        <v>0</v>
      </c>
      <c r="AE86" s="253">
        <f t="shared" si="13"/>
        <v>0</v>
      </c>
      <c r="AF86" s="253">
        <f t="shared" si="17"/>
        <v>0</v>
      </c>
    </row>
    <row r="87" spans="1:32" ht="18" customHeight="1">
      <c r="A87" s="122" t="s">
        <v>234</v>
      </c>
      <c r="C87" s="134">
        <v>218</v>
      </c>
      <c r="D87" s="135" t="s">
        <v>193</v>
      </c>
      <c r="E87" s="238" t="s">
        <v>311</v>
      </c>
      <c r="F87" s="238" t="s">
        <v>306</v>
      </c>
      <c r="G87" s="392"/>
      <c r="H87" s="392"/>
      <c r="I87" s="392"/>
      <c r="J87" s="98"/>
      <c r="K87" s="98"/>
      <c r="L87" s="392"/>
      <c r="M87" s="97">
        <f t="shared" si="14"/>
        <v>0</v>
      </c>
      <c r="N87" s="238" t="s">
        <v>311</v>
      </c>
      <c r="O87" s="238" t="s">
        <v>306</v>
      </c>
      <c r="P87" s="98"/>
      <c r="Q87" s="392"/>
      <c r="R87" s="98"/>
      <c r="S87" s="392"/>
      <c r="T87" s="98"/>
      <c r="U87" s="392"/>
      <c r="V87" s="98"/>
      <c r="W87" s="98"/>
      <c r="X87" s="97">
        <f t="shared" si="15"/>
        <v>0</v>
      </c>
      <c r="Y87" s="908"/>
      <c r="AA87" s="253">
        <f t="shared" si="11"/>
        <v>0</v>
      </c>
      <c r="AB87" s="253">
        <f t="shared" si="16"/>
        <v>0</v>
      </c>
      <c r="AC87" s="253">
        <f t="shared" si="8"/>
        <v>0</v>
      </c>
      <c r="AD87" s="253">
        <f t="shared" si="12"/>
        <v>0</v>
      </c>
      <c r="AE87" s="253">
        <f t="shared" si="13"/>
        <v>0</v>
      </c>
      <c r="AF87" s="253">
        <f t="shared" si="17"/>
        <v>0</v>
      </c>
    </row>
    <row r="88" spans="1:32" ht="18" customHeight="1">
      <c r="A88" s="122" t="s">
        <v>234</v>
      </c>
      <c r="C88" s="134">
        <v>219</v>
      </c>
      <c r="D88" s="135" t="s">
        <v>194</v>
      </c>
      <c r="E88" s="238" t="s">
        <v>311</v>
      </c>
      <c r="F88" s="238" t="s">
        <v>306</v>
      </c>
      <c r="G88" s="392"/>
      <c r="H88" s="392"/>
      <c r="I88" s="392"/>
      <c r="J88" s="98"/>
      <c r="K88" s="392"/>
      <c r="L88" s="392"/>
      <c r="M88" s="97">
        <f t="shared" si="14"/>
        <v>0</v>
      </c>
      <c r="N88" s="238" t="s">
        <v>311</v>
      </c>
      <c r="O88" s="238" t="s">
        <v>306</v>
      </c>
      <c r="P88" s="98"/>
      <c r="Q88" s="392"/>
      <c r="R88" s="98"/>
      <c r="S88" s="392"/>
      <c r="T88" s="98"/>
      <c r="U88" s="392"/>
      <c r="V88" s="98"/>
      <c r="W88" s="98"/>
      <c r="X88" s="97">
        <f t="shared" si="15"/>
        <v>0</v>
      </c>
      <c r="Y88" s="908"/>
      <c r="AA88" s="253">
        <f t="shared" si="11"/>
        <v>0</v>
      </c>
      <c r="AB88" s="253">
        <f t="shared" si="16"/>
        <v>0</v>
      </c>
      <c r="AC88" s="253">
        <f t="shared" si="8"/>
        <v>0</v>
      </c>
      <c r="AD88" s="253">
        <f t="shared" si="12"/>
        <v>0</v>
      </c>
      <c r="AE88" s="253">
        <f t="shared" si="13"/>
        <v>0</v>
      </c>
      <c r="AF88" s="253">
        <f t="shared" si="17"/>
        <v>0</v>
      </c>
    </row>
    <row r="89" spans="1:32" ht="18" customHeight="1">
      <c r="A89" s="122" t="s">
        <v>234</v>
      </c>
      <c r="C89" s="134">
        <v>220</v>
      </c>
      <c r="D89" s="135" t="s">
        <v>195</v>
      </c>
      <c r="E89" s="238" t="s">
        <v>311</v>
      </c>
      <c r="F89" s="238" t="s">
        <v>306</v>
      </c>
      <c r="G89" s="392"/>
      <c r="H89" s="392"/>
      <c r="I89" s="392"/>
      <c r="J89" s="98"/>
      <c r="K89" s="392"/>
      <c r="L89" s="392"/>
      <c r="M89" s="97">
        <f t="shared" si="14"/>
        <v>0</v>
      </c>
      <c r="N89" s="238" t="s">
        <v>311</v>
      </c>
      <c r="O89" s="238" t="s">
        <v>306</v>
      </c>
      <c r="P89" s="98"/>
      <c r="Q89" s="392"/>
      <c r="R89" s="98"/>
      <c r="S89" s="392"/>
      <c r="T89" s="98"/>
      <c r="U89" s="392"/>
      <c r="V89" s="98"/>
      <c r="W89" s="98"/>
      <c r="X89" s="97">
        <f t="shared" si="15"/>
        <v>0</v>
      </c>
      <c r="Y89" s="908"/>
      <c r="AA89" s="253">
        <f t="shared" si="11"/>
        <v>0</v>
      </c>
      <c r="AB89" s="253">
        <f t="shared" si="16"/>
        <v>0</v>
      </c>
      <c r="AC89" s="253">
        <f t="shared" si="8"/>
        <v>0</v>
      </c>
      <c r="AD89" s="253">
        <f t="shared" si="12"/>
        <v>0</v>
      </c>
      <c r="AE89" s="253">
        <f t="shared" si="13"/>
        <v>0</v>
      </c>
      <c r="AF89" s="253">
        <f t="shared" si="17"/>
        <v>0</v>
      </c>
    </row>
    <row r="90" spans="1:32" ht="18" customHeight="1">
      <c r="A90" s="122" t="s">
        <v>234</v>
      </c>
      <c r="C90" s="134">
        <v>221</v>
      </c>
      <c r="D90" s="135" t="s">
        <v>196</v>
      </c>
      <c r="E90" s="238" t="s">
        <v>311</v>
      </c>
      <c r="F90" s="238" t="s">
        <v>306</v>
      </c>
      <c r="G90" s="392"/>
      <c r="H90" s="392"/>
      <c r="I90" s="392"/>
      <c r="J90" s="98"/>
      <c r="K90" s="98"/>
      <c r="L90" s="392"/>
      <c r="M90" s="97">
        <f t="shared" si="14"/>
        <v>0</v>
      </c>
      <c r="N90" s="238" t="s">
        <v>311</v>
      </c>
      <c r="O90" s="238" t="s">
        <v>306</v>
      </c>
      <c r="P90" s="98"/>
      <c r="Q90" s="392"/>
      <c r="R90" s="98"/>
      <c r="S90" s="392"/>
      <c r="T90" s="98"/>
      <c r="U90" s="392"/>
      <c r="V90" s="98"/>
      <c r="W90" s="98"/>
      <c r="X90" s="97">
        <f t="shared" si="15"/>
        <v>0</v>
      </c>
      <c r="Y90" s="908"/>
      <c r="AA90" s="253">
        <f t="shared" si="11"/>
        <v>0</v>
      </c>
      <c r="AB90" s="253">
        <f t="shared" si="16"/>
        <v>0</v>
      </c>
      <c r="AC90" s="253">
        <f t="shared" si="8"/>
        <v>0</v>
      </c>
      <c r="AD90" s="253">
        <f t="shared" si="12"/>
        <v>0</v>
      </c>
      <c r="AE90" s="253">
        <f t="shared" si="13"/>
        <v>0</v>
      </c>
      <c r="AF90" s="253">
        <f t="shared" si="17"/>
        <v>0</v>
      </c>
    </row>
    <row r="91" spans="1:32" ht="18" customHeight="1">
      <c r="A91" s="122" t="s">
        <v>234</v>
      </c>
      <c r="C91" s="134">
        <v>222</v>
      </c>
      <c r="D91" s="135" t="s">
        <v>197</v>
      </c>
      <c r="E91" s="238" t="s">
        <v>311</v>
      </c>
      <c r="F91" s="238" t="s">
        <v>306</v>
      </c>
      <c r="G91" s="392"/>
      <c r="H91" s="392"/>
      <c r="I91" s="392"/>
      <c r="J91" s="98"/>
      <c r="K91" s="392"/>
      <c r="L91" s="392"/>
      <c r="M91" s="97">
        <f t="shared" si="14"/>
        <v>0</v>
      </c>
      <c r="N91" s="238" t="s">
        <v>311</v>
      </c>
      <c r="O91" s="238" t="s">
        <v>306</v>
      </c>
      <c r="P91" s="98"/>
      <c r="Q91" s="392"/>
      <c r="R91" s="98"/>
      <c r="S91" s="392"/>
      <c r="T91" s="98"/>
      <c r="U91" s="392"/>
      <c r="V91" s="98"/>
      <c r="W91" s="98"/>
      <c r="X91" s="97">
        <f t="shared" si="15"/>
        <v>0</v>
      </c>
      <c r="Y91" s="908"/>
      <c r="AA91" s="253">
        <f t="shared" si="11"/>
        <v>0</v>
      </c>
      <c r="AB91" s="253">
        <f t="shared" si="16"/>
        <v>0</v>
      </c>
      <c r="AC91" s="253">
        <f t="shared" si="8"/>
        <v>0</v>
      </c>
      <c r="AD91" s="253">
        <f t="shared" si="12"/>
        <v>0</v>
      </c>
      <c r="AE91" s="253">
        <f t="shared" si="13"/>
        <v>0</v>
      </c>
      <c r="AF91" s="253">
        <f t="shared" si="17"/>
        <v>0</v>
      </c>
    </row>
    <row r="92" spans="1:32" ht="18" customHeight="1">
      <c r="A92" s="122" t="s">
        <v>234</v>
      </c>
      <c r="C92" s="134" t="s">
        <v>313</v>
      </c>
      <c r="D92" s="388" t="s">
        <v>410</v>
      </c>
      <c r="E92" s="238" t="s">
        <v>311</v>
      </c>
      <c r="F92" s="238" t="s">
        <v>308</v>
      </c>
      <c r="G92" s="392"/>
      <c r="H92" s="392"/>
      <c r="I92" s="392"/>
      <c r="J92" s="98"/>
      <c r="K92" s="98"/>
      <c r="L92" s="392"/>
      <c r="M92" s="97">
        <f t="shared" si="14"/>
        <v>0</v>
      </c>
      <c r="N92" s="238" t="s">
        <v>311</v>
      </c>
      <c r="O92" s="238" t="s">
        <v>308</v>
      </c>
      <c r="P92" s="98"/>
      <c r="Q92" s="392"/>
      <c r="R92" s="98"/>
      <c r="S92" s="392"/>
      <c r="T92" s="98"/>
      <c r="U92" s="392"/>
      <c r="V92" s="98"/>
      <c r="W92" s="98"/>
      <c r="X92" s="97">
        <f t="shared" si="15"/>
        <v>0</v>
      </c>
      <c r="Y92" s="908"/>
      <c r="AA92" s="253">
        <f t="shared" si="11"/>
        <v>0</v>
      </c>
      <c r="AB92" s="253">
        <f t="shared" si="16"/>
        <v>0</v>
      </c>
      <c r="AC92" s="253">
        <f t="shared" si="8"/>
        <v>0</v>
      </c>
      <c r="AD92" s="253">
        <f t="shared" si="12"/>
        <v>0</v>
      </c>
      <c r="AE92" s="253">
        <f t="shared" si="13"/>
        <v>0</v>
      </c>
      <c r="AF92" s="253">
        <f t="shared" si="17"/>
        <v>0</v>
      </c>
    </row>
    <row r="93" spans="1:32" ht="18" customHeight="1">
      <c r="A93" s="122" t="s">
        <v>234</v>
      </c>
      <c r="C93" s="134" t="s">
        <v>314</v>
      </c>
      <c r="D93" s="135" t="s">
        <v>315</v>
      </c>
      <c r="E93" s="238" t="s">
        <v>311</v>
      </c>
      <c r="F93" s="238" t="s">
        <v>306</v>
      </c>
      <c r="G93" s="392"/>
      <c r="H93" s="392"/>
      <c r="I93" s="392"/>
      <c r="J93" s="98"/>
      <c r="K93" s="392"/>
      <c r="L93" s="392"/>
      <c r="M93" s="97">
        <f t="shared" si="14"/>
        <v>0</v>
      </c>
      <c r="N93" s="238" t="s">
        <v>311</v>
      </c>
      <c r="O93" s="238" t="s">
        <v>306</v>
      </c>
      <c r="P93" s="98"/>
      <c r="Q93" s="392"/>
      <c r="R93" s="98"/>
      <c r="S93" s="392"/>
      <c r="T93" s="98"/>
      <c r="U93" s="392"/>
      <c r="V93" s="392"/>
      <c r="W93" s="98"/>
      <c r="X93" s="97">
        <f t="shared" si="15"/>
        <v>0</v>
      </c>
      <c r="Y93" s="908"/>
      <c r="AA93" s="253">
        <f t="shared" si="11"/>
        <v>0</v>
      </c>
      <c r="AB93" s="253">
        <f t="shared" si="16"/>
        <v>0</v>
      </c>
      <c r="AC93" s="253">
        <f t="shared" si="8"/>
        <v>0</v>
      </c>
      <c r="AD93" s="253">
        <f t="shared" si="12"/>
        <v>0</v>
      </c>
      <c r="AE93" s="253">
        <f t="shared" si="13"/>
        <v>0</v>
      </c>
      <c r="AF93" s="253">
        <f t="shared" si="17"/>
        <v>0</v>
      </c>
    </row>
    <row r="94" spans="1:32" ht="18" customHeight="1">
      <c r="A94" s="122" t="s">
        <v>234</v>
      </c>
      <c r="C94" s="134">
        <v>224</v>
      </c>
      <c r="D94" s="135" t="s">
        <v>198</v>
      </c>
      <c r="E94" s="238" t="s">
        <v>311</v>
      </c>
      <c r="F94" s="238" t="s">
        <v>306</v>
      </c>
      <c r="G94" s="392"/>
      <c r="H94" s="392"/>
      <c r="I94" s="392"/>
      <c r="J94" s="98"/>
      <c r="K94" s="392"/>
      <c r="L94" s="392"/>
      <c r="M94" s="97">
        <f t="shared" si="14"/>
        <v>0</v>
      </c>
      <c r="N94" s="238" t="s">
        <v>311</v>
      </c>
      <c r="O94" s="238" t="s">
        <v>306</v>
      </c>
      <c r="P94" s="98"/>
      <c r="Q94" s="392"/>
      <c r="R94" s="98"/>
      <c r="S94" s="392"/>
      <c r="T94" s="392"/>
      <c r="U94" s="392"/>
      <c r="V94" s="98"/>
      <c r="W94" s="98"/>
      <c r="X94" s="97">
        <f t="shared" si="15"/>
        <v>0</v>
      </c>
      <c r="Y94" s="908"/>
      <c r="AA94" s="253">
        <f t="shared" si="11"/>
        <v>0</v>
      </c>
      <c r="AB94" s="253">
        <f t="shared" si="16"/>
        <v>0</v>
      </c>
      <c r="AC94" s="253">
        <f t="shared" si="8"/>
        <v>0</v>
      </c>
      <c r="AD94" s="253">
        <f t="shared" si="12"/>
        <v>0</v>
      </c>
      <c r="AE94" s="253">
        <f t="shared" si="13"/>
        <v>0</v>
      </c>
      <c r="AF94" s="253">
        <f t="shared" si="17"/>
        <v>0</v>
      </c>
    </row>
    <row r="95" spans="1:32" ht="18" customHeight="1">
      <c r="A95" s="122" t="s">
        <v>234</v>
      </c>
      <c r="C95" s="134">
        <v>225</v>
      </c>
      <c r="D95" s="135" t="s">
        <v>199</v>
      </c>
      <c r="E95" s="238" t="s">
        <v>311</v>
      </c>
      <c r="F95" s="238" t="s">
        <v>306</v>
      </c>
      <c r="G95" s="392"/>
      <c r="H95" s="392"/>
      <c r="I95" s="392"/>
      <c r="J95" s="392"/>
      <c r="K95" s="98"/>
      <c r="L95" s="392"/>
      <c r="M95" s="97">
        <f t="shared" si="14"/>
        <v>0</v>
      </c>
      <c r="N95" s="238" t="s">
        <v>311</v>
      </c>
      <c r="O95" s="238" t="s">
        <v>306</v>
      </c>
      <c r="P95" s="98"/>
      <c r="Q95" s="392"/>
      <c r="R95" s="98"/>
      <c r="S95" s="392"/>
      <c r="T95" s="392"/>
      <c r="U95" s="98"/>
      <c r="V95" s="98"/>
      <c r="W95" s="98"/>
      <c r="X95" s="97">
        <f t="shared" si="15"/>
        <v>0</v>
      </c>
      <c r="Y95" s="908"/>
      <c r="AA95" s="253">
        <f t="shared" si="11"/>
        <v>0</v>
      </c>
      <c r="AB95" s="253">
        <f t="shared" si="16"/>
        <v>0</v>
      </c>
      <c r="AC95" s="253">
        <f t="shared" si="8"/>
        <v>0</v>
      </c>
      <c r="AD95" s="253">
        <f t="shared" si="12"/>
        <v>0</v>
      </c>
      <c r="AE95" s="253">
        <f t="shared" si="13"/>
        <v>0</v>
      </c>
      <c r="AF95" s="253">
        <f t="shared" si="17"/>
        <v>0</v>
      </c>
    </row>
    <row r="96" spans="1:32" ht="18" customHeight="1">
      <c r="C96" s="254"/>
      <c r="D96" s="139" t="s">
        <v>316</v>
      </c>
      <c r="E96" s="240"/>
      <c r="F96" s="240"/>
      <c r="G96" s="140">
        <f>SUM(G69:G95)</f>
        <v>0</v>
      </c>
      <c r="H96" s="140">
        <f t="shared" ref="H96:K96" si="18">SUM(H69:H95)</f>
        <v>0</v>
      </c>
      <c r="I96" s="140">
        <f t="shared" si="18"/>
        <v>0</v>
      </c>
      <c r="J96" s="140">
        <f t="shared" si="18"/>
        <v>0</v>
      </c>
      <c r="K96" s="140">
        <f t="shared" si="18"/>
        <v>0</v>
      </c>
      <c r="L96" s="140">
        <f>SUM(L69:L95)</f>
        <v>0</v>
      </c>
      <c r="M96" s="140">
        <f>SUM(M69:M95)</f>
        <v>0</v>
      </c>
      <c r="N96" s="240"/>
      <c r="O96" s="240"/>
      <c r="P96" s="140">
        <f t="shared" ref="P96:X96" si="19">SUM(P69:P95)</f>
        <v>0</v>
      </c>
      <c r="Q96" s="140">
        <f t="shared" si="19"/>
        <v>0</v>
      </c>
      <c r="R96" s="140">
        <f t="shared" si="19"/>
        <v>0</v>
      </c>
      <c r="S96" s="140">
        <f t="shared" si="19"/>
        <v>0</v>
      </c>
      <c r="T96" s="140">
        <f t="shared" si="19"/>
        <v>0</v>
      </c>
      <c r="U96" s="140">
        <f t="shared" si="19"/>
        <v>0</v>
      </c>
      <c r="V96" s="140">
        <f t="shared" si="19"/>
        <v>0</v>
      </c>
      <c r="W96" s="140">
        <f t="shared" ref="W96" si="20">SUM(W69:W95)</f>
        <v>0</v>
      </c>
      <c r="X96" s="140">
        <f t="shared" si="19"/>
        <v>0</v>
      </c>
      <c r="Y96" s="908"/>
      <c r="AA96" s="141">
        <f t="shared" si="11"/>
        <v>0</v>
      </c>
      <c r="AB96" s="141">
        <f t="shared" si="16"/>
        <v>0</v>
      </c>
      <c r="AC96" s="141">
        <f t="shared" si="8"/>
        <v>0</v>
      </c>
      <c r="AD96" s="141">
        <f t="shared" si="12"/>
        <v>0</v>
      </c>
      <c r="AE96" s="141">
        <f t="shared" si="13"/>
        <v>0</v>
      </c>
      <c r="AF96" s="141">
        <f t="shared" si="17"/>
        <v>0</v>
      </c>
    </row>
    <row r="97" spans="1:32" ht="18" customHeight="1">
      <c r="A97" s="122" t="s">
        <v>233</v>
      </c>
      <c r="C97" s="134" t="s">
        <v>203</v>
      </c>
      <c r="D97" s="388" t="s">
        <v>411</v>
      </c>
      <c r="E97" s="238" t="s">
        <v>311</v>
      </c>
      <c r="F97" s="238" t="s">
        <v>308</v>
      </c>
      <c r="G97" s="392"/>
      <c r="H97" s="392"/>
      <c r="I97" s="98"/>
      <c r="J97" s="98"/>
      <c r="K97" s="98"/>
      <c r="L97" s="392"/>
      <c r="M97" s="97">
        <f t="shared" si="14"/>
        <v>0</v>
      </c>
      <c r="N97" s="238" t="s">
        <v>311</v>
      </c>
      <c r="O97" s="238" t="s">
        <v>308</v>
      </c>
      <c r="P97" s="98"/>
      <c r="Q97" s="98"/>
      <c r="R97" s="98"/>
      <c r="S97" s="98"/>
      <c r="T97" s="98"/>
      <c r="U97" s="98"/>
      <c r="V97" s="98"/>
      <c r="W97" s="98"/>
      <c r="X97" s="97">
        <f t="shared" si="15"/>
        <v>0</v>
      </c>
      <c r="Y97" s="908"/>
      <c r="AA97" s="253">
        <f t="shared" si="11"/>
        <v>0</v>
      </c>
      <c r="AB97" s="253">
        <f t="shared" si="16"/>
        <v>0</v>
      </c>
      <c r="AC97" s="253">
        <f t="shared" si="8"/>
        <v>0</v>
      </c>
      <c r="AD97" s="253">
        <f t="shared" si="12"/>
        <v>0</v>
      </c>
      <c r="AE97" s="253">
        <f t="shared" si="13"/>
        <v>0</v>
      </c>
      <c r="AF97" s="253">
        <f t="shared" si="17"/>
        <v>0</v>
      </c>
    </row>
    <row r="98" spans="1:32" ht="18" customHeight="1">
      <c r="A98" s="122" t="s">
        <v>233</v>
      </c>
      <c r="C98" s="134" t="s">
        <v>204</v>
      </c>
      <c r="D98" s="388" t="s">
        <v>412</v>
      </c>
      <c r="E98" s="238" t="s">
        <v>311</v>
      </c>
      <c r="F98" s="238" t="s">
        <v>308</v>
      </c>
      <c r="G98" s="392"/>
      <c r="H98" s="392"/>
      <c r="I98" s="98"/>
      <c r="J98" s="98"/>
      <c r="K98" s="392"/>
      <c r="L98" s="392"/>
      <c r="M98" s="97">
        <f t="shared" si="14"/>
        <v>0</v>
      </c>
      <c r="N98" s="238" t="s">
        <v>311</v>
      </c>
      <c r="O98" s="238" t="s">
        <v>308</v>
      </c>
      <c r="P98" s="98"/>
      <c r="Q98" s="98"/>
      <c r="R98" s="98"/>
      <c r="S98" s="98"/>
      <c r="T98" s="98"/>
      <c r="U98" s="392"/>
      <c r="V98" s="392"/>
      <c r="W98" s="98"/>
      <c r="X98" s="97">
        <f t="shared" si="15"/>
        <v>0</v>
      </c>
      <c r="Y98" s="908"/>
      <c r="AA98" s="253">
        <f t="shared" si="11"/>
        <v>0</v>
      </c>
      <c r="AB98" s="253">
        <f t="shared" si="16"/>
        <v>0</v>
      </c>
      <c r="AC98" s="253">
        <f t="shared" si="8"/>
        <v>0</v>
      </c>
      <c r="AD98" s="253">
        <f t="shared" si="12"/>
        <v>0</v>
      </c>
      <c r="AE98" s="253">
        <f t="shared" si="13"/>
        <v>0</v>
      </c>
      <c r="AF98" s="253">
        <f t="shared" si="17"/>
        <v>0</v>
      </c>
    </row>
    <row r="99" spans="1:32" ht="18" customHeight="1">
      <c r="C99" s="254"/>
      <c r="D99" s="139" t="s">
        <v>317</v>
      </c>
      <c r="E99" s="240"/>
      <c r="F99" s="240"/>
      <c r="G99" s="140">
        <f>SUM(G97:G98)</f>
        <v>0</v>
      </c>
      <c r="H99" s="140">
        <f t="shared" ref="H99:M99" si="21">SUM(H97:H98)</f>
        <v>0</v>
      </c>
      <c r="I99" s="140">
        <f t="shared" si="21"/>
        <v>0</v>
      </c>
      <c r="J99" s="140">
        <f t="shared" si="21"/>
        <v>0</v>
      </c>
      <c r="K99" s="140">
        <f t="shared" si="21"/>
        <v>0</v>
      </c>
      <c r="L99" s="140">
        <f>SUM(L97:L98)</f>
        <v>0</v>
      </c>
      <c r="M99" s="140">
        <f t="shared" si="21"/>
        <v>0</v>
      </c>
      <c r="N99" s="240"/>
      <c r="O99" s="240"/>
      <c r="P99" s="140">
        <f>SUM(P97:P98)</f>
        <v>0</v>
      </c>
      <c r="Q99" s="140">
        <f t="shared" ref="Q99:X99" si="22">SUM(Q97:Q98)</f>
        <v>0</v>
      </c>
      <c r="R99" s="140">
        <f t="shared" si="22"/>
        <v>0</v>
      </c>
      <c r="S99" s="140">
        <f t="shared" si="22"/>
        <v>0</v>
      </c>
      <c r="T99" s="140">
        <f t="shared" si="22"/>
        <v>0</v>
      </c>
      <c r="U99" s="140">
        <f t="shared" si="22"/>
        <v>0</v>
      </c>
      <c r="V99" s="140">
        <f t="shared" si="22"/>
        <v>0</v>
      </c>
      <c r="W99" s="140">
        <f>SUM(W97:W98)</f>
        <v>0</v>
      </c>
      <c r="X99" s="140">
        <f t="shared" si="22"/>
        <v>0</v>
      </c>
      <c r="Y99" s="908"/>
      <c r="AA99" s="141">
        <f t="shared" si="11"/>
        <v>0</v>
      </c>
      <c r="AB99" s="141">
        <f t="shared" si="16"/>
        <v>0</v>
      </c>
      <c r="AC99" s="141">
        <f t="shared" si="8"/>
        <v>0</v>
      </c>
      <c r="AD99" s="141">
        <f t="shared" si="12"/>
        <v>0</v>
      </c>
      <c r="AE99" s="141">
        <f t="shared" si="13"/>
        <v>0</v>
      </c>
      <c r="AF99" s="141">
        <f t="shared" si="17"/>
        <v>0</v>
      </c>
    </row>
    <row r="100" spans="1:32" ht="18" customHeight="1">
      <c r="A100" s="122" t="s">
        <v>236</v>
      </c>
      <c r="C100" s="134">
        <v>401</v>
      </c>
      <c r="D100" s="135" t="s">
        <v>200</v>
      </c>
      <c r="E100" s="238" t="s">
        <v>311</v>
      </c>
      <c r="F100" s="238" t="s">
        <v>308</v>
      </c>
      <c r="G100" s="392"/>
      <c r="H100" s="392"/>
      <c r="I100" s="392"/>
      <c r="J100" s="392"/>
      <c r="K100" s="392"/>
      <c r="L100" s="392"/>
      <c r="M100" s="97">
        <f t="shared" si="14"/>
        <v>0</v>
      </c>
      <c r="N100" s="238" t="s">
        <v>311</v>
      </c>
      <c r="O100" s="238" t="s">
        <v>308</v>
      </c>
      <c r="P100" s="98"/>
      <c r="Q100" s="98"/>
      <c r="R100" s="98"/>
      <c r="S100" s="392"/>
      <c r="T100" s="392"/>
      <c r="U100" s="98"/>
      <c r="V100" s="98"/>
      <c r="W100" s="98"/>
      <c r="X100" s="97">
        <f t="shared" si="15"/>
        <v>0</v>
      </c>
      <c r="Y100" s="908"/>
      <c r="AA100" s="253">
        <f t="shared" si="11"/>
        <v>0</v>
      </c>
      <c r="AB100" s="253">
        <f t="shared" si="16"/>
        <v>0</v>
      </c>
      <c r="AC100" s="253">
        <f t="shared" si="8"/>
        <v>0</v>
      </c>
      <c r="AD100" s="253">
        <f t="shared" si="12"/>
        <v>0</v>
      </c>
      <c r="AE100" s="253">
        <f t="shared" si="13"/>
        <v>0</v>
      </c>
      <c r="AF100" s="253">
        <f t="shared" si="17"/>
        <v>0</v>
      </c>
    </row>
    <row r="101" spans="1:32" ht="18" customHeight="1">
      <c r="C101" s="254"/>
      <c r="D101" s="139" t="s">
        <v>318</v>
      </c>
      <c r="E101" s="240"/>
      <c r="F101" s="240"/>
      <c r="G101" s="141">
        <f>SUM(G100)</f>
        <v>0</v>
      </c>
      <c r="H101" s="141">
        <f t="shared" ref="H101:M101" si="23">SUM(H100)</f>
        <v>0</v>
      </c>
      <c r="I101" s="141">
        <f t="shared" si="23"/>
        <v>0</v>
      </c>
      <c r="J101" s="141">
        <f t="shared" si="23"/>
        <v>0</v>
      </c>
      <c r="K101" s="141">
        <f t="shared" si="23"/>
        <v>0</v>
      </c>
      <c r="L101" s="141">
        <f t="shared" si="23"/>
        <v>0</v>
      </c>
      <c r="M101" s="141">
        <f t="shared" si="23"/>
        <v>0</v>
      </c>
      <c r="N101" s="240"/>
      <c r="O101" s="240"/>
      <c r="P101" s="141">
        <f t="shared" ref="P101:X101" si="24">SUM(P100)</f>
        <v>0</v>
      </c>
      <c r="Q101" s="141">
        <f t="shared" si="24"/>
        <v>0</v>
      </c>
      <c r="R101" s="141">
        <f t="shared" si="24"/>
        <v>0</v>
      </c>
      <c r="S101" s="141">
        <f t="shared" si="24"/>
        <v>0</v>
      </c>
      <c r="T101" s="141">
        <f t="shared" si="24"/>
        <v>0</v>
      </c>
      <c r="U101" s="141">
        <f t="shared" si="24"/>
        <v>0</v>
      </c>
      <c r="V101" s="141">
        <f t="shared" si="24"/>
        <v>0</v>
      </c>
      <c r="W101" s="141">
        <f>SUM(W100)</f>
        <v>0</v>
      </c>
      <c r="X101" s="141">
        <f t="shared" si="24"/>
        <v>0</v>
      </c>
      <c r="Y101" s="909"/>
      <c r="AA101" s="141">
        <f t="shared" si="11"/>
        <v>0</v>
      </c>
      <c r="AB101" s="141">
        <f t="shared" si="16"/>
        <v>0</v>
      </c>
      <c r="AC101" s="141">
        <f t="shared" si="8"/>
        <v>0</v>
      </c>
      <c r="AD101" s="141">
        <f t="shared" si="12"/>
        <v>0</v>
      </c>
      <c r="AE101" s="141">
        <f t="shared" si="13"/>
        <v>0</v>
      </c>
      <c r="AF101" s="141">
        <f t="shared" si="17"/>
        <v>0</v>
      </c>
    </row>
    <row r="102" spans="1:32" s="376" customFormat="1" ht="7.5" customHeight="1">
      <c r="A102" s="375"/>
      <c r="B102" s="375"/>
      <c r="C102" s="382"/>
      <c r="D102" s="383"/>
      <c r="E102" s="371"/>
      <c r="F102" s="371"/>
      <c r="G102" s="384"/>
      <c r="H102" s="384"/>
      <c r="I102" s="384"/>
      <c r="J102" s="384"/>
      <c r="K102" s="384"/>
      <c r="L102" s="384"/>
      <c r="M102" s="384"/>
      <c r="N102" s="371"/>
      <c r="O102" s="371"/>
      <c r="P102" s="384"/>
      <c r="Q102" s="384"/>
      <c r="R102" s="384"/>
      <c r="S102" s="384"/>
      <c r="T102" s="384"/>
      <c r="U102" s="384"/>
      <c r="V102" s="384"/>
      <c r="W102" s="384"/>
      <c r="X102" s="384"/>
      <c r="Y102" s="909"/>
      <c r="AA102" s="384"/>
      <c r="AB102" s="384"/>
      <c r="AC102" s="384"/>
      <c r="AD102" s="384"/>
      <c r="AE102" s="384"/>
      <c r="AF102" s="384"/>
    </row>
    <row r="103" spans="1:32" ht="18" customHeight="1">
      <c r="C103" s="255"/>
      <c r="D103" s="256" t="s">
        <v>430</v>
      </c>
      <c r="E103" s="257"/>
      <c r="F103" s="257"/>
      <c r="G103" s="258">
        <f t="shared" ref="G103:M103" si="25">SUM(G61,G96,G99,G101)</f>
        <v>0</v>
      </c>
      <c r="H103" s="258">
        <f t="shared" si="25"/>
        <v>0</v>
      </c>
      <c r="I103" s="258">
        <f t="shared" si="25"/>
        <v>0</v>
      </c>
      <c r="J103" s="258">
        <f t="shared" si="25"/>
        <v>0</v>
      </c>
      <c r="K103" s="258">
        <f t="shared" si="25"/>
        <v>0</v>
      </c>
      <c r="L103" s="258">
        <f t="shared" si="25"/>
        <v>0</v>
      </c>
      <c r="M103" s="258">
        <f t="shared" si="25"/>
        <v>0</v>
      </c>
      <c r="N103" s="257"/>
      <c r="O103" s="257"/>
      <c r="P103" s="258">
        <f t="shared" ref="P103:X103" si="26">SUM(P61,P96,P99,P101)</f>
        <v>0</v>
      </c>
      <c r="Q103" s="258">
        <f t="shared" si="26"/>
        <v>0</v>
      </c>
      <c r="R103" s="258">
        <f t="shared" si="26"/>
        <v>0</v>
      </c>
      <c r="S103" s="258">
        <f t="shared" si="26"/>
        <v>0</v>
      </c>
      <c r="T103" s="258">
        <f t="shared" si="26"/>
        <v>0</v>
      </c>
      <c r="U103" s="258">
        <f t="shared" si="26"/>
        <v>0</v>
      </c>
      <c r="V103" s="258">
        <f t="shared" si="26"/>
        <v>0</v>
      </c>
      <c r="W103" s="258">
        <f t="shared" si="26"/>
        <v>0</v>
      </c>
      <c r="X103" s="258">
        <f t="shared" si="26"/>
        <v>0</v>
      </c>
      <c r="Y103" s="909"/>
      <c r="Z103" s="376"/>
      <c r="AA103" s="258">
        <f t="shared" si="11"/>
        <v>0</v>
      </c>
      <c r="AB103" s="258">
        <f>SUM(AC103:AD103)</f>
        <v>0</v>
      </c>
      <c r="AC103" s="258">
        <f>SUM(H103:K103)</f>
        <v>0</v>
      </c>
      <c r="AD103" s="258">
        <f t="shared" si="12"/>
        <v>0</v>
      </c>
      <c r="AE103" s="258">
        <f>SUM(L103,W103)</f>
        <v>0</v>
      </c>
      <c r="AF103" s="258">
        <f>SUM(AA103,AB103,AE103)</f>
        <v>0</v>
      </c>
    </row>
    <row r="104" spans="1:32" ht="15" customHeight="1">
      <c r="C104" s="381"/>
      <c r="D104" s="380"/>
      <c r="E104" s="37"/>
      <c r="F104" s="37"/>
      <c r="G104" s="114"/>
      <c r="H104" s="114"/>
      <c r="I104" s="114"/>
      <c r="J104" s="114"/>
      <c r="K104" s="114"/>
      <c r="L104" s="114"/>
      <c r="M104" s="114"/>
      <c r="N104" s="37"/>
      <c r="O104" s="37"/>
      <c r="P104" s="114"/>
      <c r="Q104" s="114"/>
      <c r="R104" s="114"/>
      <c r="S104" s="114"/>
      <c r="T104" s="114"/>
      <c r="U104" s="114"/>
      <c r="V104" s="114"/>
      <c r="W104" s="114"/>
      <c r="X104" s="114"/>
      <c r="Y104" s="376"/>
      <c r="Z104" s="376"/>
    </row>
    <row r="105" spans="1:32" ht="15" customHeight="1">
      <c r="C105" s="509" t="s">
        <v>489</v>
      </c>
      <c r="D105" s="378"/>
      <c r="E105" s="1091"/>
      <c r="F105" s="373"/>
      <c r="G105" s="374"/>
      <c r="H105" s="374"/>
      <c r="N105" s="373"/>
      <c r="O105" s="509" t="s">
        <v>506</v>
      </c>
      <c r="P105" s="374"/>
      <c r="Q105" s="374"/>
      <c r="R105" s="374"/>
      <c r="S105" s="374"/>
      <c r="T105" s="374"/>
      <c r="U105" s="374"/>
      <c r="V105" s="374"/>
      <c r="W105" s="374"/>
      <c r="X105" s="374"/>
      <c r="Y105" s="376"/>
      <c r="Z105" s="376"/>
    </row>
    <row r="106" spans="1:32" ht="15" customHeight="1">
      <c r="C106" s="1091" t="s">
        <v>1141</v>
      </c>
      <c r="D106" s="378"/>
      <c r="E106" s="373"/>
      <c r="F106" s="373"/>
      <c r="H106" s="374"/>
      <c r="K106" s="379" t="s">
        <v>289</v>
      </c>
      <c r="N106" s="373"/>
      <c r="O106" s="377"/>
      <c r="P106" s="378"/>
      <c r="Q106" s="373"/>
      <c r="R106" s="373"/>
      <c r="T106" s="379" t="s">
        <v>10</v>
      </c>
      <c r="U106" s="374"/>
      <c r="V106" s="374"/>
      <c r="W106" s="374"/>
      <c r="X106" s="374"/>
      <c r="Y106" s="376"/>
      <c r="Z106" s="376"/>
    </row>
    <row r="107" spans="1:32" ht="15" customHeight="1">
      <c r="C107" s="506"/>
      <c r="D107" s="510" t="s">
        <v>490</v>
      </c>
      <c r="E107" s="56"/>
      <c r="F107" s="57"/>
      <c r="G107" s="454" t="s">
        <v>268</v>
      </c>
      <c r="H107" s="512" t="s">
        <v>25</v>
      </c>
      <c r="I107" s="56"/>
      <c r="J107" s="56"/>
      <c r="K107" s="57"/>
      <c r="N107" s="373"/>
      <c r="O107" s="506"/>
      <c r="P107" s="510" t="s">
        <v>503</v>
      </c>
      <c r="Q107" s="56"/>
      <c r="R107" s="512" t="s">
        <v>873</v>
      </c>
      <c r="S107" s="57"/>
      <c r="T107" s="930" t="s">
        <v>266</v>
      </c>
      <c r="U107" s="374"/>
      <c r="V107" s="374"/>
      <c r="W107" s="374"/>
      <c r="X107" s="374"/>
      <c r="Y107" s="376"/>
      <c r="Z107" s="376"/>
    </row>
    <row r="108" spans="1:32" ht="15" customHeight="1">
      <c r="C108" s="923"/>
      <c r="D108" s="924"/>
      <c r="E108" s="925"/>
      <c r="F108" s="926"/>
      <c r="G108" s="918" t="s">
        <v>875</v>
      </c>
      <c r="H108" s="927"/>
      <c r="I108" s="925"/>
      <c r="J108" s="925"/>
      <c r="K108" s="926"/>
      <c r="N108" s="373"/>
      <c r="O108" s="923"/>
      <c r="P108" s="924"/>
      <c r="Q108" s="925"/>
      <c r="R108" s="927" t="s">
        <v>874</v>
      </c>
      <c r="S108" s="926"/>
      <c r="T108" s="928"/>
      <c r="U108" s="374"/>
      <c r="V108" s="374"/>
      <c r="W108" s="374"/>
      <c r="X108" s="374"/>
      <c r="Y108" s="376"/>
      <c r="Z108" s="376"/>
    </row>
    <row r="109" spans="1:32" ht="15" customHeight="1">
      <c r="C109" s="507"/>
      <c r="D109" s="507"/>
      <c r="E109" s="452"/>
      <c r="F109" s="453"/>
      <c r="G109" s="505" t="s">
        <v>876</v>
      </c>
      <c r="H109" s="904"/>
      <c r="I109" s="905"/>
      <c r="J109" s="905"/>
      <c r="K109" s="906"/>
      <c r="N109" s="373"/>
      <c r="O109" s="507"/>
      <c r="P109" s="507"/>
      <c r="Q109" s="519"/>
      <c r="R109" s="921"/>
      <c r="S109" s="922"/>
      <c r="T109" s="505"/>
      <c r="U109" s="374"/>
      <c r="V109" s="374"/>
      <c r="W109" s="374"/>
      <c r="X109" s="374"/>
      <c r="Y109" s="376"/>
      <c r="Z109" s="376"/>
    </row>
    <row r="110" spans="1:32" ht="15" customHeight="1">
      <c r="C110" s="508">
        <v>1</v>
      </c>
      <c r="D110" s="511" t="s">
        <v>277</v>
      </c>
      <c r="E110" s="107"/>
      <c r="F110" s="126"/>
      <c r="G110" s="392"/>
      <c r="H110" s="940" t="s">
        <v>862</v>
      </c>
      <c r="I110" s="941"/>
      <c r="J110" s="942"/>
      <c r="K110" s="943"/>
      <c r="N110" s="373"/>
      <c r="O110" s="508">
        <v>1</v>
      </c>
      <c r="P110" s="511" t="s">
        <v>277</v>
      </c>
      <c r="Q110" s="107"/>
      <c r="R110" s="93"/>
      <c r="S110" s="929">
        <f t="shared" ref="S110:S115" si="27">M132+X132+G110</f>
        <v>0</v>
      </c>
      <c r="T110" s="97">
        <f t="shared" ref="T110:T115" si="28">ROUNDDOWN((S110)*0.1,0)</f>
        <v>0</v>
      </c>
      <c r="U110" s="374"/>
      <c r="V110" s="374"/>
      <c r="W110" s="374"/>
      <c r="X110" s="374"/>
      <c r="Y110" s="376"/>
      <c r="Z110" s="376"/>
      <c r="AA110" s="91"/>
    </row>
    <row r="111" spans="1:32" ht="15" customHeight="1">
      <c r="C111" s="508">
        <v>2</v>
      </c>
      <c r="D111" s="511" t="s">
        <v>284</v>
      </c>
      <c r="E111" s="107"/>
      <c r="F111" s="126"/>
      <c r="G111" s="392"/>
      <c r="H111" s="940" t="s">
        <v>505</v>
      </c>
      <c r="I111" s="941"/>
      <c r="J111" s="942"/>
      <c r="K111" s="943"/>
      <c r="N111" s="373"/>
      <c r="O111" s="508">
        <v>2</v>
      </c>
      <c r="P111" s="511" t="s">
        <v>284</v>
      </c>
      <c r="Q111" s="107"/>
      <c r="R111" s="93"/>
      <c r="S111" s="929">
        <f t="shared" si="27"/>
        <v>0</v>
      </c>
      <c r="T111" s="97">
        <f t="shared" si="28"/>
        <v>0</v>
      </c>
      <c r="U111" s="374"/>
      <c r="V111" s="374"/>
      <c r="W111" s="374"/>
      <c r="X111" s="374"/>
      <c r="Y111" s="376"/>
      <c r="Z111" s="376"/>
    </row>
    <row r="112" spans="1:32" ht="15" customHeight="1">
      <c r="C112" s="508">
        <v>3</v>
      </c>
      <c r="D112" s="511" t="s">
        <v>285</v>
      </c>
      <c r="E112" s="107"/>
      <c r="F112" s="126"/>
      <c r="G112" s="392"/>
      <c r="H112" s="940" t="s">
        <v>863</v>
      </c>
      <c r="I112" s="941"/>
      <c r="J112" s="941"/>
      <c r="K112" s="943"/>
      <c r="N112" s="373"/>
      <c r="O112" s="508">
        <v>3</v>
      </c>
      <c r="P112" s="511" t="s">
        <v>285</v>
      </c>
      <c r="Q112" s="107"/>
      <c r="R112" s="93"/>
      <c r="S112" s="929">
        <f t="shared" si="27"/>
        <v>0</v>
      </c>
      <c r="T112" s="97">
        <f t="shared" si="28"/>
        <v>0</v>
      </c>
      <c r="U112" s="374"/>
      <c r="V112" s="374"/>
      <c r="W112" s="374"/>
      <c r="X112" s="374"/>
      <c r="Y112" s="376"/>
      <c r="Z112" s="376"/>
    </row>
    <row r="113" spans="1:32" ht="15" customHeight="1">
      <c r="C113" s="508">
        <v>4</v>
      </c>
      <c r="D113" s="511" t="s">
        <v>286</v>
      </c>
      <c r="E113" s="107"/>
      <c r="F113" s="126"/>
      <c r="G113" s="392"/>
      <c r="H113" s="940" t="s">
        <v>505</v>
      </c>
      <c r="I113" s="941"/>
      <c r="J113" s="941"/>
      <c r="K113" s="943"/>
      <c r="N113" s="373"/>
      <c r="O113" s="508">
        <v>4</v>
      </c>
      <c r="P113" s="511" t="s">
        <v>286</v>
      </c>
      <c r="Q113" s="107"/>
      <c r="R113" s="93"/>
      <c r="S113" s="929">
        <f t="shared" si="27"/>
        <v>0</v>
      </c>
      <c r="T113" s="97">
        <f t="shared" si="28"/>
        <v>0</v>
      </c>
      <c r="U113" s="374"/>
      <c r="V113" s="374"/>
      <c r="W113" s="374"/>
      <c r="X113" s="374"/>
      <c r="Y113" s="376"/>
      <c r="Z113" s="376"/>
    </row>
    <row r="114" spans="1:32" ht="15" customHeight="1">
      <c r="C114" s="508">
        <v>5</v>
      </c>
      <c r="D114" s="511" t="s">
        <v>287</v>
      </c>
      <c r="E114" s="107"/>
      <c r="F114" s="126"/>
      <c r="G114" s="392"/>
      <c r="H114" s="940" t="s">
        <v>505</v>
      </c>
      <c r="I114" s="941"/>
      <c r="J114" s="941"/>
      <c r="K114" s="943"/>
      <c r="N114" s="373"/>
      <c r="O114" s="508">
        <v>5</v>
      </c>
      <c r="P114" s="511" t="s">
        <v>287</v>
      </c>
      <c r="Q114" s="107"/>
      <c r="R114" s="93"/>
      <c r="S114" s="929">
        <f t="shared" si="27"/>
        <v>0</v>
      </c>
      <c r="T114" s="97">
        <f t="shared" si="28"/>
        <v>0</v>
      </c>
      <c r="U114" s="374"/>
      <c r="V114" s="374"/>
      <c r="W114" s="374"/>
      <c r="X114" s="374"/>
      <c r="Y114" s="376"/>
      <c r="Z114" s="376"/>
    </row>
    <row r="115" spans="1:32" ht="15" customHeight="1">
      <c r="C115" s="508">
        <v>6</v>
      </c>
      <c r="D115" s="511" t="s">
        <v>288</v>
      </c>
      <c r="E115" s="107"/>
      <c r="F115" s="126"/>
      <c r="G115" s="392"/>
      <c r="H115" s="940" t="s">
        <v>505</v>
      </c>
      <c r="I115" s="941"/>
      <c r="J115" s="941"/>
      <c r="K115" s="943"/>
      <c r="N115" s="373"/>
      <c r="O115" s="508">
        <v>6</v>
      </c>
      <c r="P115" s="511" t="s">
        <v>288</v>
      </c>
      <c r="Q115" s="107"/>
      <c r="R115" s="93"/>
      <c r="S115" s="929">
        <f t="shared" si="27"/>
        <v>0</v>
      </c>
      <c r="T115" s="97">
        <f t="shared" si="28"/>
        <v>0</v>
      </c>
      <c r="U115" s="374"/>
      <c r="V115" s="374"/>
      <c r="W115" s="374"/>
      <c r="X115" s="374"/>
      <c r="Y115" s="376"/>
      <c r="Z115" s="376"/>
    </row>
    <row r="116" spans="1:32" ht="15" customHeight="1">
      <c r="C116" s="517"/>
      <c r="D116" s="518" t="s">
        <v>12</v>
      </c>
      <c r="E116" s="104"/>
      <c r="F116" s="113"/>
      <c r="G116" s="140">
        <f>SUM(G110:G115)</f>
        <v>0</v>
      </c>
      <c r="H116" s="279"/>
      <c r="I116" s="99"/>
      <c r="J116" s="99"/>
      <c r="K116" s="100"/>
      <c r="L116" s="92"/>
      <c r="M116" s="374"/>
      <c r="N116" s="907"/>
      <c r="O116" s="517"/>
      <c r="P116" s="518" t="s">
        <v>12</v>
      </c>
      <c r="Q116" s="104"/>
      <c r="R116" s="279"/>
      <c r="S116" s="917">
        <f>SUM(S110:S115)</f>
        <v>0</v>
      </c>
      <c r="T116" s="140">
        <f>SUM(T110:T115)</f>
        <v>0</v>
      </c>
      <c r="U116" s="374"/>
      <c r="V116" s="374"/>
      <c r="W116" s="374"/>
      <c r="X116" s="374"/>
      <c r="Y116" s="376"/>
      <c r="Z116" s="376"/>
    </row>
    <row r="117" spans="1:32" s="374" customFormat="1" ht="15" customHeight="1">
      <c r="A117" s="373"/>
      <c r="B117" s="373"/>
      <c r="C117" s="1092"/>
      <c r="D117" s="380"/>
      <c r="E117" s="37"/>
      <c r="F117" s="37"/>
      <c r="G117" s="114"/>
      <c r="H117" s="114"/>
      <c r="I117" s="114"/>
      <c r="J117" s="114"/>
      <c r="K117" s="114"/>
      <c r="N117" s="373"/>
      <c r="O117" s="37"/>
      <c r="P117" s="114"/>
      <c r="Q117" s="114"/>
      <c r="R117" s="114"/>
      <c r="S117" s="114"/>
      <c r="Y117" s="376"/>
      <c r="Z117" s="376"/>
    </row>
    <row r="118" spans="1:32" s="946" customFormat="1" ht="15" customHeight="1">
      <c r="A118" s="944"/>
      <c r="B118" s="944"/>
      <c r="C118" s="5" t="s">
        <v>882</v>
      </c>
      <c r="D118" s="945"/>
      <c r="E118" s="944"/>
      <c r="F118" s="944"/>
      <c r="N118" s="944"/>
      <c r="O118" s="944"/>
      <c r="Y118" s="947"/>
      <c r="Z118" s="947"/>
    </row>
    <row r="119" spans="1:32" ht="15" customHeight="1">
      <c r="C119" s="377"/>
      <c r="D119" s="378"/>
      <c r="E119" s="373"/>
      <c r="F119" s="373"/>
      <c r="G119" s="374"/>
      <c r="H119" s="374"/>
      <c r="I119" s="374"/>
      <c r="J119" s="374"/>
      <c r="K119" s="374"/>
      <c r="L119" s="374"/>
      <c r="M119" s="374"/>
      <c r="N119" s="373"/>
      <c r="O119" s="373"/>
      <c r="P119" s="374"/>
      <c r="Q119" s="374"/>
      <c r="R119" s="374"/>
      <c r="S119" s="374"/>
      <c r="T119" s="374"/>
      <c r="U119" s="374"/>
      <c r="V119" s="374"/>
      <c r="W119" s="374"/>
      <c r="X119" s="899" t="s">
        <v>494</v>
      </c>
      <c r="Y119" s="910"/>
      <c r="Z119" s="376"/>
    </row>
    <row r="120" spans="1:32" s="374" customFormat="1" ht="14.25" customHeight="1">
      <c r="A120" s="373"/>
      <c r="B120" s="373"/>
      <c r="C120" s="387" t="s">
        <v>427</v>
      </c>
      <c r="D120" s="378"/>
      <c r="E120" s="373"/>
      <c r="F120" s="379"/>
      <c r="G120" s="373"/>
      <c r="H120" s="373"/>
      <c r="I120" s="373"/>
      <c r="J120" s="373"/>
      <c r="K120" s="373"/>
      <c r="L120" s="373"/>
      <c r="M120" s="373"/>
      <c r="N120" s="373"/>
      <c r="O120" s="373"/>
      <c r="P120" s="373"/>
      <c r="Q120" s="373"/>
      <c r="R120" s="373"/>
      <c r="S120" s="373"/>
      <c r="T120" s="373"/>
      <c r="U120" s="373"/>
      <c r="V120" s="373"/>
      <c r="W120" s="373"/>
      <c r="X120" s="379" t="s">
        <v>289</v>
      </c>
      <c r="Y120" s="911"/>
      <c r="Z120" s="376"/>
      <c r="AA120" s="1" t="s">
        <v>450</v>
      </c>
    </row>
    <row r="121" spans="1:32" ht="15" customHeight="1">
      <c r="C121" s="1198" t="s">
        <v>26</v>
      </c>
      <c r="D121" s="1209" t="s">
        <v>413</v>
      </c>
      <c r="E121" s="1195" t="s">
        <v>440</v>
      </c>
      <c r="F121" s="1196"/>
      <c r="G121" s="1196"/>
      <c r="H121" s="1196"/>
      <c r="I121" s="1196"/>
      <c r="J121" s="1196"/>
      <c r="K121" s="1196"/>
      <c r="L121" s="1196"/>
      <c r="M121" s="1197"/>
      <c r="N121" s="1192" t="s">
        <v>290</v>
      </c>
      <c r="O121" s="1193"/>
      <c r="P121" s="1193"/>
      <c r="Q121" s="1193"/>
      <c r="R121" s="1193"/>
      <c r="S121" s="1193"/>
      <c r="T121" s="1193"/>
      <c r="U121" s="1193"/>
      <c r="V121" s="1193"/>
      <c r="W121" s="1193"/>
      <c r="X121" s="1194"/>
      <c r="Y121" s="447"/>
      <c r="Z121" s="376"/>
      <c r="AA121" s="103" t="s">
        <v>291</v>
      </c>
      <c r="AB121" s="104"/>
      <c r="AC121" s="104"/>
      <c r="AD121" s="104"/>
      <c r="AE121" s="104"/>
      <c r="AF121" s="113"/>
    </row>
    <row r="122" spans="1:32" s="122" customFormat="1" ht="15" customHeight="1">
      <c r="C122" s="1199"/>
      <c r="D122" s="1210"/>
      <c r="E122" s="106" t="s">
        <v>292</v>
      </c>
      <c r="F122" s="126"/>
      <c r="G122" s="1198" t="s">
        <v>293</v>
      </c>
      <c r="H122" s="106" t="s">
        <v>294</v>
      </c>
      <c r="I122" s="107"/>
      <c r="J122" s="107"/>
      <c r="K122" s="126"/>
      <c r="L122" s="1198" t="s">
        <v>295</v>
      </c>
      <c r="M122" s="1202" t="s">
        <v>238</v>
      </c>
      <c r="N122" s="106" t="s">
        <v>292</v>
      </c>
      <c r="O122" s="126"/>
      <c r="P122" s="1198" t="s">
        <v>293</v>
      </c>
      <c r="Q122" s="106" t="s">
        <v>294</v>
      </c>
      <c r="R122" s="107"/>
      <c r="S122" s="107"/>
      <c r="T122" s="107"/>
      <c r="U122" s="107"/>
      <c r="V122" s="126"/>
      <c r="W122" s="1198" t="s">
        <v>295</v>
      </c>
      <c r="X122" s="1205" t="s">
        <v>238</v>
      </c>
      <c r="Y122" s="375"/>
      <c r="Z122" s="376"/>
      <c r="AA122" s="423" t="s">
        <v>296</v>
      </c>
      <c r="AB122" s="420" t="s">
        <v>294</v>
      </c>
      <c r="AC122" s="421"/>
      <c r="AD122" s="422"/>
      <c r="AE122" s="423" t="s">
        <v>295</v>
      </c>
      <c r="AF122" s="423" t="s">
        <v>12</v>
      </c>
    </row>
    <row r="123" spans="1:32" s="128" customFormat="1" ht="12">
      <c r="C123" s="1199"/>
      <c r="D123" s="1210"/>
      <c r="E123" s="1200" t="s">
        <v>298</v>
      </c>
      <c r="F123" s="1200" t="s">
        <v>299</v>
      </c>
      <c r="G123" s="1199"/>
      <c r="H123" s="130" t="s">
        <v>208</v>
      </c>
      <c r="I123" s="131" t="s">
        <v>210</v>
      </c>
      <c r="J123" s="132" t="s">
        <v>300</v>
      </c>
      <c r="K123" s="131" t="s">
        <v>206</v>
      </c>
      <c r="L123" s="1199"/>
      <c r="M123" s="1203"/>
      <c r="N123" s="1200" t="s">
        <v>298</v>
      </c>
      <c r="O123" s="1200" t="s">
        <v>299</v>
      </c>
      <c r="P123" s="1199"/>
      <c r="Q123" s="131" t="s">
        <v>212</v>
      </c>
      <c r="R123" s="131" t="s">
        <v>213</v>
      </c>
      <c r="S123" s="131" t="s">
        <v>235</v>
      </c>
      <c r="T123" s="131" t="s">
        <v>214</v>
      </c>
      <c r="U123" s="131" t="s">
        <v>215</v>
      </c>
      <c r="V123" s="131" t="s">
        <v>216</v>
      </c>
      <c r="W123" s="1199"/>
      <c r="X123" s="1206"/>
      <c r="Y123" s="375"/>
      <c r="Z123" s="376"/>
      <c r="AA123" s="459"/>
      <c r="AB123" s="460"/>
      <c r="AC123" s="461" t="s">
        <v>301</v>
      </c>
      <c r="AD123" s="461" t="s">
        <v>302</v>
      </c>
      <c r="AE123" s="459"/>
      <c r="AF123" s="459"/>
    </row>
    <row r="124" spans="1:32" s="128" customFormat="1" ht="24">
      <c r="C124" s="1208"/>
      <c r="D124" s="1211"/>
      <c r="E124" s="1201"/>
      <c r="F124" s="1201"/>
      <c r="G124" s="343" t="s">
        <v>303</v>
      </c>
      <c r="H124" s="130" t="s">
        <v>303</v>
      </c>
      <c r="I124" s="130" t="s">
        <v>303</v>
      </c>
      <c r="J124" s="132" t="s">
        <v>304</v>
      </c>
      <c r="K124" s="130" t="s">
        <v>303</v>
      </c>
      <c r="L124" s="343" t="s">
        <v>303</v>
      </c>
      <c r="M124" s="1204"/>
      <c r="N124" s="1201"/>
      <c r="O124" s="1201"/>
      <c r="P124" s="343" t="s">
        <v>303</v>
      </c>
      <c r="Q124" s="131" t="s">
        <v>303</v>
      </c>
      <c r="R124" s="131" t="s">
        <v>303</v>
      </c>
      <c r="S124" s="131" t="s">
        <v>303</v>
      </c>
      <c r="T124" s="131" t="s">
        <v>303</v>
      </c>
      <c r="U124" s="131" t="s">
        <v>303</v>
      </c>
      <c r="V124" s="131" t="s">
        <v>303</v>
      </c>
      <c r="W124" s="343" t="s">
        <v>303</v>
      </c>
      <c r="X124" s="1207"/>
      <c r="Y124" s="375"/>
      <c r="Z124" s="376"/>
      <c r="AA124" s="150"/>
      <c r="AB124" s="462"/>
      <c r="AC124" s="150"/>
      <c r="AD124" s="150"/>
      <c r="AE124" s="150"/>
      <c r="AF124" s="150"/>
    </row>
    <row r="125" spans="1:32" s="359" customFormat="1" ht="18" customHeight="1">
      <c r="C125" s="367" t="s">
        <v>426</v>
      </c>
      <c r="D125" s="368"/>
      <c r="E125" s="369"/>
      <c r="F125" s="369"/>
      <c r="G125" s="369"/>
      <c r="H125" s="369"/>
      <c r="I125" s="369"/>
      <c r="J125" s="370"/>
      <c r="K125" s="369"/>
      <c r="L125" s="369"/>
      <c r="M125" s="371"/>
      <c r="N125" s="369"/>
      <c r="O125" s="369"/>
      <c r="P125" s="369"/>
      <c r="Q125" s="369"/>
      <c r="R125" s="369"/>
      <c r="S125" s="369"/>
      <c r="T125" s="369"/>
      <c r="U125" s="369"/>
      <c r="V125" s="369"/>
      <c r="W125" s="369"/>
      <c r="X125" s="372"/>
      <c r="Y125" s="375"/>
      <c r="Z125" s="376"/>
      <c r="AA125" s="360"/>
      <c r="AB125" s="362"/>
      <c r="AC125" s="361"/>
      <c r="AD125" s="361"/>
      <c r="AE125" s="360"/>
      <c r="AF125" s="360"/>
    </row>
    <row r="126" spans="1:32" ht="18" customHeight="1">
      <c r="C126" s="134">
        <v>100</v>
      </c>
      <c r="D126" s="135" t="s">
        <v>237</v>
      </c>
      <c r="E126" s="386"/>
      <c r="F126" s="386"/>
      <c r="G126" s="136">
        <f t="shared" ref="G126:M129" si="29">SUMIFS(G$10:G$103,$A$10:$A$103,$D126)</f>
        <v>0</v>
      </c>
      <c r="H126" s="136">
        <f t="shared" si="29"/>
        <v>0</v>
      </c>
      <c r="I126" s="136">
        <f t="shared" si="29"/>
        <v>0</v>
      </c>
      <c r="J126" s="136">
        <f t="shared" si="29"/>
        <v>0</v>
      </c>
      <c r="K126" s="136">
        <f t="shared" si="29"/>
        <v>0</v>
      </c>
      <c r="L126" s="136">
        <f t="shared" si="29"/>
        <v>0</v>
      </c>
      <c r="M126" s="136">
        <f t="shared" si="29"/>
        <v>0</v>
      </c>
      <c r="N126" s="386"/>
      <c r="O126" s="386"/>
      <c r="P126" s="136">
        <f t="shared" ref="P126:X129" si="30">SUMIFS(P$10:P$103,$A$10:$A$103,$D126)</f>
        <v>0</v>
      </c>
      <c r="Q126" s="136">
        <f t="shared" si="30"/>
        <v>0</v>
      </c>
      <c r="R126" s="136">
        <f t="shared" si="30"/>
        <v>0</v>
      </c>
      <c r="S126" s="136">
        <f t="shared" si="30"/>
        <v>0</v>
      </c>
      <c r="T126" s="136">
        <f t="shared" si="30"/>
        <v>0</v>
      </c>
      <c r="U126" s="136">
        <f t="shared" si="30"/>
        <v>0</v>
      </c>
      <c r="V126" s="136">
        <f t="shared" si="30"/>
        <v>0</v>
      </c>
      <c r="W126" s="136">
        <f t="shared" si="30"/>
        <v>0</v>
      </c>
      <c r="X126" s="136">
        <f t="shared" si="30"/>
        <v>0</v>
      </c>
      <c r="Y126" s="908"/>
      <c r="Z126" s="376"/>
      <c r="AA126" s="465">
        <f>SUM(G126,P126)</f>
        <v>0</v>
      </c>
      <c r="AB126" s="465">
        <f t="shared" ref="AB126:AB130" si="31">SUM(AC126:AD126)</f>
        <v>0</v>
      </c>
      <c r="AC126" s="465">
        <f>SUM(H126:K126)</f>
        <v>0</v>
      </c>
      <c r="AD126" s="465">
        <f>SUM(Q126:V126)</f>
        <v>0</v>
      </c>
      <c r="AE126" s="465">
        <f>SUM(L126,W126)</f>
        <v>0</v>
      </c>
      <c r="AF126" s="465">
        <f t="shared" ref="AF126:AF130" si="32">SUM(AA126,AB126,AE126)</f>
        <v>0</v>
      </c>
    </row>
    <row r="127" spans="1:32" ht="18" customHeight="1">
      <c r="C127" s="134">
        <v>200</v>
      </c>
      <c r="D127" s="135" t="s">
        <v>234</v>
      </c>
      <c r="E127" s="386"/>
      <c r="F127" s="386"/>
      <c r="G127" s="136">
        <f t="shared" si="29"/>
        <v>0</v>
      </c>
      <c r="H127" s="136">
        <f t="shared" si="29"/>
        <v>0</v>
      </c>
      <c r="I127" s="136">
        <f t="shared" si="29"/>
        <v>0</v>
      </c>
      <c r="J127" s="136">
        <f t="shared" si="29"/>
        <v>0</v>
      </c>
      <c r="K127" s="136">
        <f t="shared" si="29"/>
        <v>0</v>
      </c>
      <c r="L127" s="136">
        <f t="shared" si="29"/>
        <v>0</v>
      </c>
      <c r="M127" s="136">
        <f t="shared" si="29"/>
        <v>0</v>
      </c>
      <c r="N127" s="386"/>
      <c r="O127" s="386"/>
      <c r="P127" s="136">
        <f t="shared" si="30"/>
        <v>0</v>
      </c>
      <c r="Q127" s="136">
        <f t="shared" si="30"/>
        <v>0</v>
      </c>
      <c r="R127" s="136">
        <f t="shared" si="30"/>
        <v>0</v>
      </c>
      <c r="S127" s="136">
        <f t="shared" si="30"/>
        <v>0</v>
      </c>
      <c r="T127" s="136">
        <f t="shared" si="30"/>
        <v>0</v>
      </c>
      <c r="U127" s="136">
        <f t="shared" si="30"/>
        <v>0</v>
      </c>
      <c r="V127" s="136">
        <f t="shared" si="30"/>
        <v>0</v>
      </c>
      <c r="W127" s="136">
        <f t="shared" si="30"/>
        <v>0</v>
      </c>
      <c r="X127" s="136">
        <f t="shared" si="30"/>
        <v>0</v>
      </c>
      <c r="Y127" s="908"/>
      <c r="Z127" s="376"/>
      <c r="AA127" s="465">
        <f>SUM(G127,P127)</f>
        <v>0</v>
      </c>
      <c r="AB127" s="465">
        <f t="shared" si="31"/>
        <v>0</v>
      </c>
      <c r="AC127" s="465">
        <f>SUM(H127:K127)</f>
        <v>0</v>
      </c>
      <c r="AD127" s="465">
        <f>SUM(Q127:V127)</f>
        <v>0</v>
      </c>
      <c r="AE127" s="465">
        <f>SUM(L127,W127)</f>
        <v>0</v>
      </c>
      <c r="AF127" s="465">
        <f t="shared" si="32"/>
        <v>0</v>
      </c>
    </row>
    <row r="128" spans="1:32" ht="18" customHeight="1">
      <c r="C128" s="134">
        <v>300</v>
      </c>
      <c r="D128" s="135" t="s">
        <v>233</v>
      </c>
      <c r="E128" s="386"/>
      <c r="F128" s="386"/>
      <c r="G128" s="136">
        <f t="shared" si="29"/>
        <v>0</v>
      </c>
      <c r="H128" s="136">
        <f t="shared" si="29"/>
        <v>0</v>
      </c>
      <c r="I128" s="136">
        <f t="shared" si="29"/>
        <v>0</v>
      </c>
      <c r="J128" s="136">
        <f t="shared" si="29"/>
        <v>0</v>
      </c>
      <c r="K128" s="136">
        <f t="shared" si="29"/>
        <v>0</v>
      </c>
      <c r="L128" s="136">
        <f t="shared" si="29"/>
        <v>0</v>
      </c>
      <c r="M128" s="136">
        <f t="shared" si="29"/>
        <v>0</v>
      </c>
      <c r="N128" s="386"/>
      <c r="O128" s="386"/>
      <c r="P128" s="136">
        <f t="shared" si="30"/>
        <v>0</v>
      </c>
      <c r="Q128" s="136">
        <f t="shared" si="30"/>
        <v>0</v>
      </c>
      <c r="R128" s="136">
        <f t="shared" si="30"/>
        <v>0</v>
      </c>
      <c r="S128" s="136">
        <f t="shared" si="30"/>
        <v>0</v>
      </c>
      <c r="T128" s="136">
        <f t="shared" si="30"/>
        <v>0</v>
      </c>
      <c r="U128" s="136">
        <f t="shared" si="30"/>
        <v>0</v>
      </c>
      <c r="V128" s="136">
        <f t="shared" si="30"/>
        <v>0</v>
      </c>
      <c r="W128" s="136">
        <f t="shared" si="30"/>
        <v>0</v>
      </c>
      <c r="X128" s="136">
        <f t="shared" si="30"/>
        <v>0</v>
      </c>
      <c r="Y128" s="908"/>
      <c r="Z128" s="376"/>
      <c r="AA128" s="465">
        <f>SUM(G128,P128)</f>
        <v>0</v>
      </c>
      <c r="AB128" s="465">
        <f t="shared" si="31"/>
        <v>0</v>
      </c>
      <c r="AC128" s="465">
        <f>SUM(H128:K128)</f>
        <v>0</v>
      </c>
      <c r="AD128" s="465">
        <f>SUM(Q128:V128)</f>
        <v>0</v>
      </c>
      <c r="AE128" s="465">
        <f>SUM(L128,W128)</f>
        <v>0</v>
      </c>
      <c r="AF128" s="465">
        <f t="shared" si="32"/>
        <v>0</v>
      </c>
    </row>
    <row r="129" spans="3:32" ht="18" customHeight="1">
      <c r="C129" s="134">
        <v>400</v>
      </c>
      <c r="D129" s="137" t="s">
        <v>236</v>
      </c>
      <c r="E129" s="386"/>
      <c r="F129" s="386"/>
      <c r="G129" s="138">
        <f t="shared" si="29"/>
        <v>0</v>
      </c>
      <c r="H129" s="138">
        <f t="shared" si="29"/>
        <v>0</v>
      </c>
      <c r="I129" s="138">
        <f t="shared" si="29"/>
        <v>0</v>
      </c>
      <c r="J129" s="138">
        <f t="shared" si="29"/>
        <v>0</v>
      </c>
      <c r="K129" s="138">
        <f t="shared" si="29"/>
        <v>0</v>
      </c>
      <c r="L129" s="138">
        <f t="shared" si="29"/>
        <v>0</v>
      </c>
      <c r="M129" s="138">
        <f t="shared" si="29"/>
        <v>0</v>
      </c>
      <c r="N129" s="386"/>
      <c r="O129" s="386"/>
      <c r="P129" s="138">
        <f t="shared" si="30"/>
        <v>0</v>
      </c>
      <c r="Q129" s="138">
        <f t="shared" si="30"/>
        <v>0</v>
      </c>
      <c r="R129" s="138">
        <f t="shared" si="30"/>
        <v>0</v>
      </c>
      <c r="S129" s="138">
        <f t="shared" si="30"/>
        <v>0</v>
      </c>
      <c r="T129" s="138">
        <f t="shared" si="30"/>
        <v>0</v>
      </c>
      <c r="U129" s="138">
        <f t="shared" si="30"/>
        <v>0</v>
      </c>
      <c r="V129" s="138">
        <f t="shared" si="30"/>
        <v>0</v>
      </c>
      <c r="W129" s="138">
        <f t="shared" si="30"/>
        <v>0</v>
      </c>
      <c r="X129" s="138">
        <f t="shared" si="30"/>
        <v>0</v>
      </c>
      <c r="Y129" s="908"/>
      <c r="Z129" s="376"/>
      <c r="AA129" s="466">
        <f>SUM(G129,P129)</f>
        <v>0</v>
      </c>
      <c r="AB129" s="466">
        <f t="shared" si="31"/>
        <v>0</v>
      </c>
      <c r="AC129" s="466">
        <f>SUM(H129:K129)</f>
        <v>0</v>
      </c>
      <c r="AD129" s="466">
        <f>SUM(Q129:V129)</f>
        <v>0</v>
      </c>
      <c r="AE129" s="466">
        <f>SUM(L129,W129)</f>
        <v>0</v>
      </c>
      <c r="AF129" s="466">
        <f t="shared" si="32"/>
        <v>0</v>
      </c>
    </row>
    <row r="130" spans="3:32" ht="18" customHeight="1">
      <c r="C130" s="358"/>
      <c r="D130" s="357" t="s">
        <v>12</v>
      </c>
      <c r="E130" s="240"/>
      <c r="F130" s="240"/>
      <c r="G130" s="140">
        <f>SUM(G126:G129)</f>
        <v>0</v>
      </c>
      <c r="H130" s="140">
        <f t="shared" ref="H130:M130" si="33">SUM(H126:H129)</f>
        <v>0</v>
      </c>
      <c r="I130" s="140">
        <f t="shared" si="33"/>
        <v>0</v>
      </c>
      <c r="J130" s="140">
        <f t="shared" si="33"/>
        <v>0</v>
      </c>
      <c r="K130" s="140">
        <f t="shared" si="33"/>
        <v>0</v>
      </c>
      <c r="L130" s="140">
        <f t="shared" si="33"/>
        <v>0</v>
      </c>
      <c r="M130" s="140">
        <f t="shared" si="33"/>
        <v>0</v>
      </c>
      <c r="N130" s="240"/>
      <c r="O130" s="240"/>
      <c r="P130" s="140">
        <f t="shared" ref="P130:X130" si="34">SUM(P126:P129)</f>
        <v>0</v>
      </c>
      <c r="Q130" s="140">
        <f t="shared" si="34"/>
        <v>0</v>
      </c>
      <c r="R130" s="140">
        <f t="shared" si="34"/>
        <v>0</v>
      </c>
      <c r="S130" s="140">
        <f t="shared" si="34"/>
        <v>0</v>
      </c>
      <c r="T130" s="140">
        <f t="shared" si="34"/>
        <v>0</v>
      </c>
      <c r="U130" s="140">
        <f t="shared" si="34"/>
        <v>0</v>
      </c>
      <c r="V130" s="140">
        <f t="shared" si="34"/>
        <v>0</v>
      </c>
      <c r="W130" s="140">
        <f t="shared" si="34"/>
        <v>0</v>
      </c>
      <c r="X130" s="140">
        <f t="shared" si="34"/>
        <v>0</v>
      </c>
      <c r="Y130" s="908"/>
      <c r="Z130" s="376"/>
      <c r="AA130" s="141">
        <f>SUM(G130,P130)</f>
        <v>0</v>
      </c>
      <c r="AB130" s="141">
        <f t="shared" si="31"/>
        <v>0</v>
      </c>
      <c r="AC130" s="141">
        <f>SUM(H130:K130)</f>
        <v>0</v>
      </c>
      <c r="AD130" s="141">
        <f>SUM(Q130:V130)</f>
        <v>0</v>
      </c>
      <c r="AE130" s="141">
        <f>SUM(L130,W130)</f>
        <v>0</v>
      </c>
      <c r="AF130" s="141">
        <f t="shared" si="32"/>
        <v>0</v>
      </c>
    </row>
    <row r="131" spans="3:32" ht="18" customHeight="1">
      <c r="C131" s="356" t="s">
        <v>428</v>
      </c>
      <c r="D131" s="366"/>
      <c r="E131" s="344"/>
      <c r="F131" s="344"/>
      <c r="G131" s="94"/>
      <c r="H131" s="94"/>
      <c r="I131" s="94"/>
      <c r="J131" s="94"/>
      <c r="K131" s="94"/>
      <c r="L131" s="94"/>
      <c r="M131" s="94"/>
      <c r="N131" s="344"/>
      <c r="O131" s="344"/>
      <c r="P131" s="94"/>
      <c r="Q131" s="94"/>
      <c r="R131" s="94"/>
      <c r="S131" s="94"/>
      <c r="T131" s="94"/>
      <c r="U131" s="94"/>
      <c r="V131" s="94"/>
      <c r="W131" s="94"/>
      <c r="X131" s="95"/>
      <c r="Y131" s="376"/>
      <c r="Z131" s="376"/>
      <c r="AA131" s="92"/>
      <c r="AB131" s="374"/>
      <c r="AC131" s="374"/>
      <c r="AD131" s="374"/>
      <c r="AE131" s="374"/>
      <c r="AF131" s="90"/>
    </row>
    <row r="132" spans="3:32" ht="18" customHeight="1">
      <c r="C132" s="134"/>
      <c r="D132" s="135" t="s">
        <v>319</v>
      </c>
      <c r="E132" s="238" t="s">
        <v>311</v>
      </c>
      <c r="F132" s="238" t="s">
        <v>308</v>
      </c>
      <c r="G132" s="136">
        <f t="shared" ref="G132:M137" si="35">SUMIFS(G$10:G$103,$E$10:$E$103,$E132,$F$10:$F$103,$F132)</f>
        <v>0</v>
      </c>
      <c r="H132" s="136">
        <f t="shared" si="35"/>
        <v>0</v>
      </c>
      <c r="I132" s="136">
        <f t="shared" si="35"/>
        <v>0</v>
      </c>
      <c r="J132" s="136">
        <f t="shared" si="35"/>
        <v>0</v>
      </c>
      <c r="K132" s="136">
        <f t="shared" si="35"/>
        <v>0</v>
      </c>
      <c r="L132" s="136">
        <f t="shared" si="35"/>
        <v>0</v>
      </c>
      <c r="M132" s="136">
        <f t="shared" si="35"/>
        <v>0</v>
      </c>
      <c r="N132" s="238" t="s">
        <v>311</v>
      </c>
      <c r="O132" s="238" t="s">
        <v>308</v>
      </c>
      <c r="P132" s="136">
        <f t="shared" ref="P132:X137" si="36">SUMIFS(P$10:P$103,$N$10:$N$103,$N132,$O$10:$O$103,$O132)</f>
        <v>0</v>
      </c>
      <c r="Q132" s="136">
        <f t="shared" si="36"/>
        <v>0</v>
      </c>
      <c r="R132" s="136">
        <f t="shared" si="36"/>
        <v>0</v>
      </c>
      <c r="S132" s="136">
        <f t="shared" si="36"/>
        <v>0</v>
      </c>
      <c r="T132" s="136">
        <f t="shared" si="36"/>
        <v>0</v>
      </c>
      <c r="U132" s="136">
        <f t="shared" si="36"/>
        <v>0</v>
      </c>
      <c r="V132" s="136">
        <f t="shared" si="36"/>
        <v>0</v>
      </c>
      <c r="W132" s="136">
        <f t="shared" si="36"/>
        <v>0</v>
      </c>
      <c r="X132" s="136">
        <f t="shared" si="36"/>
        <v>0</v>
      </c>
      <c r="Y132" s="908"/>
      <c r="Z132" s="376"/>
      <c r="AA132" s="465">
        <f t="shared" ref="AA132:AA137" si="37">SUM(G132,P132)</f>
        <v>0</v>
      </c>
      <c r="AB132" s="465">
        <f t="shared" ref="AB132:AB137" si="38">SUM(AC132:AD132)</f>
        <v>0</v>
      </c>
      <c r="AC132" s="465">
        <f t="shared" ref="AC132:AC137" si="39">SUM(H132:K132)</f>
        <v>0</v>
      </c>
      <c r="AD132" s="465">
        <f t="shared" ref="AD132:AD137" si="40">SUM(Q132:V132)</f>
        <v>0</v>
      </c>
      <c r="AE132" s="465">
        <f t="shared" ref="AE132:AE137" si="41">SUM(L132,W132)</f>
        <v>0</v>
      </c>
      <c r="AF132" s="465">
        <f t="shared" ref="AF132:AF137" si="42">SUM(AA132,AB132,AE132)</f>
        <v>0</v>
      </c>
    </row>
    <row r="133" spans="3:32" ht="18" customHeight="1">
      <c r="C133" s="134"/>
      <c r="D133" s="135" t="s">
        <v>320</v>
      </c>
      <c r="E133" s="238" t="s">
        <v>311</v>
      </c>
      <c r="F133" s="238" t="s">
        <v>306</v>
      </c>
      <c r="G133" s="136">
        <f t="shared" si="35"/>
        <v>0</v>
      </c>
      <c r="H133" s="136">
        <f t="shared" si="35"/>
        <v>0</v>
      </c>
      <c r="I133" s="136">
        <f t="shared" si="35"/>
        <v>0</v>
      </c>
      <c r="J133" s="136">
        <f t="shared" si="35"/>
        <v>0</v>
      </c>
      <c r="K133" s="136">
        <f t="shared" si="35"/>
        <v>0</v>
      </c>
      <c r="L133" s="136">
        <f t="shared" si="35"/>
        <v>0</v>
      </c>
      <c r="M133" s="136">
        <f t="shared" si="35"/>
        <v>0</v>
      </c>
      <c r="N133" s="238" t="s">
        <v>311</v>
      </c>
      <c r="O133" s="238" t="s">
        <v>306</v>
      </c>
      <c r="P133" s="136">
        <f t="shared" si="36"/>
        <v>0</v>
      </c>
      <c r="Q133" s="136">
        <f t="shared" si="36"/>
        <v>0</v>
      </c>
      <c r="R133" s="136">
        <f t="shared" si="36"/>
        <v>0</v>
      </c>
      <c r="S133" s="136">
        <f t="shared" si="36"/>
        <v>0</v>
      </c>
      <c r="T133" s="136">
        <f t="shared" si="36"/>
        <v>0</v>
      </c>
      <c r="U133" s="136">
        <f t="shared" si="36"/>
        <v>0</v>
      </c>
      <c r="V133" s="136">
        <f t="shared" si="36"/>
        <v>0</v>
      </c>
      <c r="W133" s="136">
        <f t="shared" si="36"/>
        <v>0</v>
      </c>
      <c r="X133" s="136">
        <f t="shared" si="36"/>
        <v>0</v>
      </c>
      <c r="Y133" s="908"/>
      <c r="AA133" s="465">
        <f t="shared" si="37"/>
        <v>0</v>
      </c>
      <c r="AB133" s="465">
        <f t="shared" si="38"/>
        <v>0</v>
      </c>
      <c r="AC133" s="465">
        <f t="shared" si="39"/>
        <v>0</v>
      </c>
      <c r="AD133" s="465">
        <f t="shared" si="40"/>
        <v>0</v>
      </c>
      <c r="AE133" s="465">
        <f t="shared" si="41"/>
        <v>0</v>
      </c>
      <c r="AF133" s="465">
        <f t="shared" si="42"/>
        <v>0</v>
      </c>
    </row>
    <row r="134" spans="3:32" ht="18" customHeight="1">
      <c r="C134" s="134"/>
      <c r="D134" s="135" t="s">
        <v>321</v>
      </c>
      <c r="E134" s="238" t="s">
        <v>305</v>
      </c>
      <c r="F134" s="238" t="s">
        <v>308</v>
      </c>
      <c r="G134" s="136">
        <f t="shared" si="35"/>
        <v>0</v>
      </c>
      <c r="H134" s="136">
        <f t="shared" si="35"/>
        <v>0</v>
      </c>
      <c r="I134" s="136">
        <f t="shared" si="35"/>
        <v>0</v>
      </c>
      <c r="J134" s="136">
        <f t="shared" si="35"/>
        <v>0</v>
      </c>
      <c r="K134" s="136">
        <f t="shared" si="35"/>
        <v>0</v>
      </c>
      <c r="L134" s="136">
        <f t="shared" si="35"/>
        <v>0</v>
      </c>
      <c r="M134" s="136">
        <f t="shared" si="35"/>
        <v>0</v>
      </c>
      <c r="N134" s="238" t="s">
        <v>305</v>
      </c>
      <c r="O134" s="238" t="s">
        <v>308</v>
      </c>
      <c r="P134" s="136">
        <f t="shared" si="36"/>
        <v>0</v>
      </c>
      <c r="Q134" s="136">
        <f t="shared" si="36"/>
        <v>0</v>
      </c>
      <c r="R134" s="136">
        <f t="shared" si="36"/>
        <v>0</v>
      </c>
      <c r="S134" s="136">
        <f t="shared" si="36"/>
        <v>0</v>
      </c>
      <c r="T134" s="136">
        <f t="shared" si="36"/>
        <v>0</v>
      </c>
      <c r="U134" s="136">
        <f t="shared" si="36"/>
        <v>0</v>
      </c>
      <c r="V134" s="136">
        <f t="shared" si="36"/>
        <v>0</v>
      </c>
      <c r="W134" s="136">
        <f t="shared" si="36"/>
        <v>0</v>
      </c>
      <c r="X134" s="136">
        <f t="shared" si="36"/>
        <v>0</v>
      </c>
      <c r="Y134" s="908"/>
      <c r="AA134" s="465">
        <f t="shared" si="37"/>
        <v>0</v>
      </c>
      <c r="AB134" s="465">
        <f t="shared" si="38"/>
        <v>0</v>
      </c>
      <c r="AC134" s="465">
        <f t="shared" si="39"/>
        <v>0</v>
      </c>
      <c r="AD134" s="465">
        <f t="shared" si="40"/>
        <v>0</v>
      </c>
      <c r="AE134" s="465">
        <f t="shared" si="41"/>
        <v>0</v>
      </c>
      <c r="AF134" s="465">
        <f t="shared" si="42"/>
        <v>0</v>
      </c>
    </row>
    <row r="135" spans="3:32" ht="18" customHeight="1">
      <c r="C135" s="134"/>
      <c r="D135" s="135" t="s">
        <v>322</v>
      </c>
      <c r="E135" s="238" t="s">
        <v>305</v>
      </c>
      <c r="F135" s="238" t="s">
        <v>306</v>
      </c>
      <c r="G135" s="136">
        <f t="shared" si="35"/>
        <v>0</v>
      </c>
      <c r="H135" s="136">
        <f t="shared" si="35"/>
        <v>0</v>
      </c>
      <c r="I135" s="136">
        <f t="shared" si="35"/>
        <v>0</v>
      </c>
      <c r="J135" s="136">
        <f t="shared" si="35"/>
        <v>0</v>
      </c>
      <c r="K135" s="136">
        <f t="shared" si="35"/>
        <v>0</v>
      </c>
      <c r="L135" s="136">
        <f t="shared" si="35"/>
        <v>0</v>
      </c>
      <c r="M135" s="136">
        <f t="shared" si="35"/>
        <v>0</v>
      </c>
      <c r="N135" s="238" t="s">
        <v>305</v>
      </c>
      <c r="O135" s="238" t="s">
        <v>306</v>
      </c>
      <c r="P135" s="136">
        <f t="shared" si="36"/>
        <v>0</v>
      </c>
      <c r="Q135" s="136">
        <f t="shared" si="36"/>
        <v>0</v>
      </c>
      <c r="R135" s="136">
        <f t="shared" si="36"/>
        <v>0</v>
      </c>
      <c r="S135" s="136">
        <f t="shared" si="36"/>
        <v>0</v>
      </c>
      <c r="T135" s="136">
        <f t="shared" si="36"/>
        <v>0</v>
      </c>
      <c r="U135" s="136">
        <f t="shared" si="36"/>
        <v>0</v>
      </c>
      <c r="V135" s="136">
        <f t="shared" si="36"/>
        <v>0</v>
      </c>
      <c r="W135" s="136">
        <f t="shared" si="36"/>
        <v>0</v>
      </c>
      <c r="X135" s="136">
        <f t="shared" si="36"/>
        <v>0</v>
      </c>
      <c r="Y135" s="908"/>
      <c r="AA135" s="465">
        <f t="shared" si="37"/>
        <v>0</v>
      </c>
      <c r="AB135" s="465">
        <f t="shared" si="38"/>
        <v>0</v>
      </c>
      <c r="AC135" s="465">
        <f t="shared" si="39"/>
        <v>0</v>
      </c>
      <c r="AD135" s="465">
        <f t="shared" si="40"/>
        <v>0</v>
      </c>
      <c r="AE135" s="465">
        <f t="shared" si="41"/>
        <v>0</v>
      </c>
      <c r="AF135" s="465">
        <f t="shared" si="42"/>
        <v>0</v>
      </c>
    </row>
    <row r="136" spans="3:32" ht="18" customHeight="1">
      <c r="C136" s="134"/>
      <c r="D136" s="135" t="s">
        <v>323</v>
      </c>
      <c r="E136" s="238" t="s">
        <v>324</v>
      </c>
      <c r="F136" s="238" t="s">
        <v>308</v>
      </c>
      <c r="G136" s="136">
        <f t="shared" si="35"/>
        <v>0</v>
      </c>
      <c r="H136" s="136">
        <f t="shared" si="35"/>
        <v>0</v>
      </c>
      <c r="I136" s="136">
        <f t="shared" si="35"/>
        <v>0</v>
      </c>
      <c r="J136" s="136">
        <f t="shared" si="35"/>
        <v>0</v>
      </c>
      <c r="K136" s="136">
        <f t="shared" si="35"/>
        <v>0</v>
      </c>
      <c r="L136" s="136">
        <f t="shared" si="35"/>
        <v>0</v>
      </c>
      <c r="M136" s="136">
        <f t="shared" si="35"/>
        <v>0</v>
      </c>
      <c r="N136" s="238" t="s">
        <v>324</v>
      </c>
      <c r="O136" s="238" t="s">
        <v>308</v>
      </c>
      <c r="P136" s="136">
        <f t="shared" si="36"/>
        <v>0</v>
      </c>
      <c r="Q136" s="136">
        <f t="shared" si="36"/>
        <v>0</v>
      </c>
      <c r="R136" s="136">
        <f t="shared" si="36"/>
        <v>0</v>
      </c>
      <c r="S136" s="136">
        <f t="shared" si="36"/>
        <v>0</v>
      </c>
      <c r="T136" s="136">
        <f t="shared" si="36"/>
        <v>0</v>
      </c>
      <c r="U136" s="136">
        <f t="shared" si="36"/>
        <v>0</v>
      </c>
      <c r="V136" s="136">
        <f t="shared" si="36"/>
        <v>0</v>
      </c>
      <c r="W136" s="136">
        <f t="shared" si="36"/>
        <v>0</v>
      </c>
      <c r="X136" s="136">
        <f t="shared" si="36"/>
        <v>0</v>
      </c>
      <c r="Y136" s="908"/>
      <c r="AA136" s="465">
        <f t="shared" si="37"/>
        <v>0</v>
      </c>
      <c r="AB136" s="465">
        <f t="shared" si="38"/>
        <v>0</v>
      </c>
      <c r="AC136" s="465">
        <f t="shared" si="39"/>
        <v>0</v>
      </c>
      <c r="AD136" s="465">
        <f t="shared" si="40"/>
        <v>0</v>
      </c>
      <c r="AE136" s="465">
        <f t="shared" si="41"/>
        <v>0</v>
      </c>
      <c r="AF136" s="465">
        <f t="shared" si="42"/>
        <v>0</v>
      </c>
    </row>
    <row r="137" spans="3:32" ht="18" customHeight="1">
      <c r="C137" s="134"/>
      <c r="D137" s="135" t="s">
        <v>325</v>
      </c>
      <c r="E137" s="238" t="s">
        <v>324</v>
      </c>
      <c r="F137" s="238" t="s">
        <v>306</v>
      </c>
      <c r="G137" s="136">
        <f t="shared" si="35"/>
        <v>0</v>
      </c>
      <c r="H137" s="136">
        <f t="shared" si="35"/>
        <v>0</v>
      </c>
      <c r="I137" s="136">
        <f t="shared" si="35"/>
        <v>0</v>
      </c>
      <c r="J137" s="136">
        <f t="shared" si="35"/>
        <v>0</v>
      </c>
      <c r="K137" s="136">
        <f t="shared" si="35"/>
        <v>0</v>
      </c>
      <c r="L137" s="136">
        <f t="shared" si="35"/>
        <v>0</v>
      </c>
      <c r="M137" s="136">
        <f t="shared" si="35"/>
        <v>0</v>
      </c>
      <c r="N137" s="238" t="s">
        <v>324</v>
      </c>
      <c r="O137" s="238" t="s">
        <v>306</v>
      </c>
      <c r="P137" s="136">
        <f t="shared" si="36"/>
        <v>0</v>
      </c>
      <c r="Q137" s="136">
        <f t="shared" si="36"/>
        <v>0</v>
      </c>
      <c r="R137" s="136">
        <f t="shared" si="36"/>
        <v>0</v>
      </c>
      <c r="S137" s="136">
        <f t="shared" si="36"/>
        <v>0</v>
      </c>
      <c r="T137" s="136">
        <f t="shared" si="36"/>
        <v>0</v>
      </c>
      <c r="U137" s="136">
        <f t="shared" si="36"/>
        <v>0</v>
      </c>
      <c r="V137" s="136">
        <f t="shared" si="36"/>
        <v>0</v>
      </c>
      <c r="W137" s="136">
        <f t="shared" si="36"/>
        <v>0</v>
      </c>
      <c r="X137" s="136">
        <f t="shared" si="36"/>
        <v>0</v>
      </c>
      <c r="Y137" s="908"/>
      <c r="AA137" s="465">
        <f t="shared" si="37"/>
        <v>0</v>
      </c>
      <c r="AB137" s="465">
        <f t="shared" si="38"/>
        <v>0</v>
      </c>
      <c r="AC137" s="465">
        <f t="shared" si="39"/>
        <v>0</v>
      </c>
      <c r="AD137" s="465">
        <f t="shared" si="40"/>
        <v>0</v>
      </c>
      <c r="AE137" s="465">
        <f t="shared" si="41"/>
        <v>0</v>
      </c>
      <c r="AF137" s="465">
        <f t="shared" si="42"/>
        <v>0</v>
      </c>
    </row>
    <row r="138" spans="3:32" ht="18" customHeight="1">
      <c r="C138" s="358"/>
      <c r="D138" s="357" t="s">
        <v>12</v>
      </c>
      <c r="E138" s="240"/>
      <c r="F138" s="240"/>
      <c r="G138" s="140">
        <f>SUM(G132:G137)</f>
        <v>0</v>
      </c>
      <c r="H138" s="140">
        <f t="shared" ref="H138:M138" si="43">SUM(H132:H137)</f>
        <v>0</v>
      </c>
      <c r="I138" s="140">
        <f t="shared" si="43"/>
        <v>0</v>
      </c>
      <c r="J138" s="140">
        <f t="shared" si="43"/>
        <v>0</v>
      </c>
      <c r="K138" s="140">
        <f t="shared" si="43"/>
        <v>0</v>
      </c>
      <c r="L138" s="140">
        <f t="shared" si="43"/>
        <v>0</v>
      </c>
      <c r="M138" s="140">
        <f t="shared" si="43"/>
        <v>0</v>
      </c>
      <c r="N138" s="240"/>
      <c r="O138" s="240"/>
      <c r="P138" s="140">
        <f t="shared" ref="P138:X138" si="44">SUM(P132:P137)</f>
        <v>0</v>
      </c>
      <c r="Q138" s="140">
        <f t="shared" si="44"/>
        <v>0</v>
      </c>
      <c r="R138" s="140">
        <f t="shared" si="44"/>
        <v>0</v>
      </c>
      <c r="S138" s="140">
        <f t="shared" si="44"/>
        <v>0</v>
      </c>
      <c r="T138" s="140">
        <f t="shared" si="44"/>
        <v>0</v>
      </c>
      <c r="U138" s="140">
        <f t="shared" si="44"/>
        <v>0</v>
      </c>
      <c r="V138" s="140">
        <f t="shared" si="44"/>
        <v>0</v>
      </c>
      <c r="W138" s="140">
        <f t="shared" si="44"/>
        <v>0</v>
      </c>
      <c r="X138" s="140">
        <f t="shared" si="44"/>
        <v>0</v>
      </c>
      <c r="Y138" s="908"/>
      <c r="AA138" s="140">
        <f>SUM(AA132:AA137)</f>
        <v>0</v>
      </c>
      <c r="AB138" s="140">
        <f t="shared" ref="AB138:AF138" si="45">SUM(AB132:AB137)</f>
        <v>0</v>
      </c>
      <c r="AC138" s="140">
        <f t="shared" si="45"/>
        <v>0</v>
      </c>
      <c r="AD138" s="140">
        <f t="shared" si="45"/>
        <v>0</v>
      </c>
      <c r="AE138" s="140">
        <f t="shared" si="45"/>
        <v>0</v>
      </c>
      <c r="AF138" s="140">
        <f t="shared" si="45"/>
        <v>0</v>
      </c>
    </row>
    <row r="139" spans="3:32" ht="18" customHeight="1">
      <c r="C139" s="356" t="s">
        <v>429</v>
      </c>
      <c r="D139" s="366"/>
      <c r="E139" s="344"/>
      <c r="F139" s="344"/>
      <c r="G139" s="94"/>
      <c r="H139" s="94"/>
      <c r="I139" s="94"/>
      <c r="J139" s="94"/>
      <c r="K139" s="94"/>
      <c r="L139" s="94"/>
      <c r="M139" s="94"/>
      <c r="N139" s="344"/>
      <c r="O139" s="344"/>
      <c r="P139" s="94"/>
      <c r="Q139" s="94"/>
      <c r="R139" s="94"/>
      <c r="S139" s="94"/>
      <c r="T139" s="94"/>
      <c r="U139" s="94"/>
      <c r="V139" s="94"/>
      <c r="W139" s="94"/>
      <c r="X139" s="95"/>
      <c r="Y139" s="376"/>
      <c r="AA139" s="92"/>
      <c r="AB139" s="374"/>
      <c r="AC139" s="374"/>
      <c r="AD139" s="374"/>
      <c r="AE139" s="374"/>
      <c r="AF139" s="90"/>
    </row>
    <row r="140" spans="3:32" ht="18" customHeight="1">
      <c r="C140" s="363" t="s">
        <v>319</v>
      </c>
      <c r="D140" s="364"/>
      <c r="E140" s="365"/>
      <c r="F140" s="365"/>
      <c r="G140" s="364"/>
      <c r="H140" s="364"/>
      <c r="I140" s="364"/>
      <c r="J140" s="364"/>
      <c r="K140" s="364"/>
      <c r="L140" s="364"/>
      <c r="M140" s="364"/>
      <c r="N140" s="365"/>
      <c r="O140" s="365"/>
      <c r="P140" s="364"/>
      <c r="Q140" s="364"/>
      <c r="R140" s="364"/>
      <c r="S140" s="364"/>
      <c r="T140" s="364"/>
      <c r="U140" s="364"/>
      <c r="V140" s="364"/>
      <c r="W140" s="364"/>
      <c r="X140" s="364"/>
      <c r="Y140" s="376"/>
      <c r="AA140" s="364"/>
      <c r="AB140" s="364"/>
      <c r="AC140" s="364"/>
      <c r="AD140" s="364"/>
      <c r="AE140" s="364"/>
      <c r="AF140" s="364"/>
    </row>
    <row r="141" spans="3:32" ht="18" customHeight="1">
      <c r="C141" s="134">
        <v>100</v>
      </c>
      <c r="D141" s="135" t="s">
        <v>237</v>
      </c>
      <c r="E141" s="238" t="s">
        <v>311</v>
      </c>
      <c r="F141" s="238" t="s">
        <v>308</v>
      </c>
      <c r="G141" s="136">
        <f t="shared" ref="G141:M144" si="46">SUMIFS(G$10:G$103,$A$10:$A$103,$D141,$E$10:$E$103,$E141,$F$10:$F$103,$F141)</f>
        <v>0</v>
      </c>
      <c r="H141" s="136">
        <f t="shared" si="46"/>
        <v>0</v>
      </c>
      <c r="I141" s="136">
        <f t="shared" si="46"/>
        <v>0</v>
      </c>
      <c r="J141" s="136">
        <f t="shared" si="46"/>
        <v>0</v>
      </c>
      <c r="K141" s="136">
        <f t="shared" si="46"/>
        <v>0</v>
      </c>
      <c r="L141" s="136">
        <f t="shared" si="46"/>
        <v>0</v>
      </c>
      <c r="M141" s="136">
        <f t="shared" si="46"/>
        <v>0</v>
      </c>
      <c r="N141" s="238" t="s">
        <v>311</v>
      </c>
      <c r="O141" s="238" t="s">
        <v>308</v>
      </c>
      <c r="P141" s="136">
        <f t="shared" ref="P141:X144" si="47">SUMIFS(P$10:P$103,$A$10:$A$103,$D141,$N$10:$N$103,$N141,$O$10:$O$103,$O141)</f>
        <v>0</v>
      </c>
      <c r="Q141" s="136">
        <f t="shared" si="47"/>
        <v>0</v>
      </c>
      <c r="R141" s="136">
        <f t="shared" si="47"/>
        <v>0</v>
      </c>
      <c r="S141" s="136">
        <f t="shared" si="47"/>
        <v>0</v>
      </c>
      <c r="T141" s="136">
        <f t="shared" si="47"/>
        <v>0</v>
      </c>
      <c r="U141" s="136">
        <f t="shared" si="47"/>
        <v>0</v>
      </c>
      <c r="V141" s="136">
        <f t="shared" si="47"/>
        <v>0</v>
      </c>
      <c r="W141" s="136">
        <f t="shared" si="47"/>
        <v>0</v>
      </c>
      <c r="X141" s="136">
        <f t="shared" si="47"/>
        <v>0</v>
      </c>
      <c r="Y141" s="908"/>
      <c r="AA141" s="465">
        <f>SUM(G141,P141)</f>
        <v>0</v>
      </c>
      <c r="AB141" s="465">
        <f t="shared" ref="AB141:AB145" si="48">SUM(AC141:AD141)</f>
        <v>0</v>
      </c>
      <c r="AC141" s="465">
        <f>SUM(H141:K141)</f>
        <v>0</v>
      </c>
      <c r="AD141" s="465">
        <f>SUM(Q141:V141)</f>
        <v>0</v>
      </c>
      <c r="AE141" s="465">
        <f>SUM(L141,W141)</f>
        <v>0</v>
      </c>
      <c r="AF141" s="465">
        <f t="shared" ref="AF141:AF145" si="49">SUM(AA141,AB141,AE141)</f>
        <v>0</v>
      </c>
    </row>
    <row r="142" spans="3:32" ht="18" customHeight="1">
      <c r="C142" s="134">
        <v>200</v>
      </c>
      <c r="D142" s="135" t="s">
        <v>234</v>
      </c>
      <c r="E142" s="238" t="s">
        <v>311</v>
      </c>
      <c r="F142" s="238" t="s">
        <v>308</v>
      </c>
      <c r="G142" s="136">
        <f t="shared" si="46"/>
        <v>0</v>
      </c>
      <c r="H142" s="136">
        <f t="shared" si="46"/>
        <v>0</v>
      </c>
      <c r="I142" s="136">
        <f t="shared" si="46"/>
        <v>0</v>
      </c>
      <c r="J142" s="136">
        <f t="shared" si="46"/>
        <v>0</v>
      </c>
      <c r="K142" s="136">
        <f t="shared" si="46"/>
        <v>0</v>
      </c>
      <c r="L142" s="136">
        <f t="shared" si="46"/>
        <v>0</v>
      </c>
      <c r="M142" s="136">
        <f t="shared" si="46"/>
        <v>0</v>
      </c>
      <c r="N142" s="238" t="s">
        <v>311</v>
      </c>
      <c r="O142" s="238" t="s">
        <v>308</v>
      </c>
      <c r="P142" s="136">
        <f t="shared" si="47"/>
        <v>0</v>
      </c>
      <c r="Q142" s="136">
        <f t="shared" si="47"/>
        <v>0</v>
      </c>
      <c r="R142" s="136">
        <f t="shared" si="47"/>
        <v>0</v>
      </c>
      <c r="S142" s="136">
        <f t="shared" si="47"/>
        <v>0</v>
      </c>
      <c r="T142" s="136">
        <f t="shared" si="47"/>
        <v>0</v>
      </c>
      <c r="U142" s="136">
        <f t="shared" si="47"/>
        <v>0</v>
      </c>
      <c r="V142" s="136">
        <f t="shared" si="47"/>
        <v>0</v>
      </c>
      <c r="W142" s="136">
        <f t="shared" si="47"/>
        <v>0</v>
      </c>
      <c r="X142" s="136">
        <f t="shared" si="47"/>
        <v>0</v>
      </c>
      <c r="Y142" s="908"/>
      <c r="AA142" s="465">
        <f>SUM(G142,P142)</f>
        <v>0</v>
      </c>
      <c r="AB142" s="465">
        <f t="shared" si="48"/>
        <v>0</v>
      </c>
      <c r="AC142" s="465">
        <f>SUM(H142:K142)</f>
        <v>0</v>
      </c>
      <c r="AD142" s="465">
        <f>SUM(Q142:V142)</f>
        <v>0</v>
      </c>
      <c r="AE142" s="465">
        <f>SUM(L142,W142)</f>
        <v>0</v>
      </c>
      <c r="AF142" s="465">
        <f t="shared" si="49"/>
        <v>0</v>
      </c>
    </row>
    <row r="143" spans="3:32" ht="18" customHeight="1">
      <c r="C143" s="134">
        <v>300</v>
      </c>
      <c r="D143" s="135" t="s">
        <v>233</v>
      </c>
      <c r="E143" s="238" t="s">
        <v>311</v>
      </c>
      <c r="F143" s="238" t="s">
        <v>308</v>
      </c>
      <c r="G143" s="136">
        <f t="shared" si="46"/>
        <v>0</v>
      </c>
      <c r="H143" s="136">
        <f t="shared" si="46"/>
        <v>0</v>
      </c>
      <c r="I143" s="136">
        <f t="shared" si="46"/>
        <v>0</v>
      </c>
      <c r="J143" s="136">
        <f t="shared" si="46"/>
        <v>0</v>
      </c>
      <c r="K143" s="136">
        <f t="shared" si="46"/>
        <v>0</v>
      </c>
      <c r="L143" s="136">
        <f t="shared" si="46"/>
        <v>0</v>
      </c>
      <c r="M143" s="136">
        <f t="shared" si="46"/>
        <v>0</v>
      </c>
      <c r="N143" s="238" t="s">
        <v>311</v>
      </c>
      <c r="O143" s="238" t="s">
        <v>308</v>
      </c>
      <c r="P143" s="136">
        <f t="shared" si="47"/>
        <v>0</v>
      </c>
      <c r="Q143" s="136">
        <f t="shared" si="47"/>
        <v>0</v>
      </c>
      <c r="R143" s="136">
        <f t="shared" si="47"/>
        <v>0</v>
      </c>
      <c r="S143" s="136">
        <f t="shared" si="47"/>
        <v>0</v>
      </c>
      <c r="T143" s="136">
        <f t="shared" si="47"/>
        <v>0</v>
      </c>
      <c r="U143" s="136">
        <f t="shared" si="47"/>
        <v>0</v>
      </c>
      <c r="V143" s="136">
        <f t="shared" si="47"/>
        <v>0</v>
      </c>
      <c r="W143" s="136">
        <f t="shared" si="47"/>
        <v>0</v>
      </c>
      <c r="X143" s="136">
        <f t="shared" si="47"/>
        <v>0</v>
      </c>
      <c r="Y143" s="908"/>
      <c r="AA143" s="465">
        <f>SUM(G143,P143)</f>
        <v>0</v>
      </c>
      <c r="AB143" s="465">
        <f t="shared" si="48"/>
        <v>0</v>
      </c>
      <c r="AC143" s="465">
        <f>SUM(H143:K143)</f>
        <v>0</v>
      </c>
      <c r="AD143" s="465">
        <f>SUM(Q143:V143)</f>
        <v>0</v>
      </c>
      <c r="AE143" s="465">
        <f>SUM(L143,W143)</f>
        <v>0</v>
      </c>
      <c r="AF143" s="465">
        <f t="shared" si="49"/>
        <v>0</v>
      </c>
    </row>
    <row r="144" spans="3:32" ht="18" customHeight="1">
      <c r="C144" s="134">
        <v>400</v>
      </c>
      <c r="D144" s="137" t="s">
        <v>236</v>
      </c>
      <c r="E144" s="238" t="s">
        <v>311</v>
      </c>
      <c r="F144" s="238" t="s">
        <v>308</v>
      </c>
      <c r="G144" s="136">
        <f t="shared" si="46"/>
        <v>0</v>
      </c>
      <c r="H144" s="136">
        <f t="shared" si="46"/>
        <v>0</v>
      </c>
      <c r="I144" s="136">
        <f t="shared" si="46"/>
        <v>0</v>
      </c>
      <c r="J144" s="136">
        <f t="shared" si="46"/>
        <v>0</v>
      </c>
      <c r="K144" s="136">
        <f t="shared" si="46"/>
        <v>0</v>
      </c>
      <c r="L144" s="136">
        <f t="shared" si="46"/>
        <v>0</v>
      </c>
      <c r="M144" s="136">
        <f t="shared" si="46"/>
        <v>0</v>
      </c>
      <c r="N144" s="238" t="s">
        <v>311</v>
      </c>
      <c r="O144" s="238" t="s">
        <v>308</v>
      </c>
      <c r="P144" s="136">
        <f t="shared" si="47"/>
        <v>0</v>
      </c>
      <c r="Q144" s="136">
        <f t="shared" si="47"/>
        <v>0</v>
      </c>
      <c r="R144" s="136">
        <f t="shared" si="47"/>
        <v>0</v>
      </c>
      <c r="S144" s="136">
        <f t="shared" si="47"/>
        <v>0</v>
      </c>
      <c r="T144" s="136">
        <f t="shared" si="47"/>
        <v>0</v>
      </c>
      <c r="U144" s="136">
        <f t="shared" si="47"/>
        <v>0</v>
      </c>
      <c r="V144" s="136">
        <f t="shared" si="47"/>
        <v>0</v>
      </c>
      <c r="W144" s="136">
        <f t="shared" si="47"/>
        <v>0</v>
      </c>
      <c r="X144" s="136">
        <f t="shared" si="47"/>
        <v>0</v>
      </c>
      <c r="Y144" s="908"/>
      <c r="AA144" s="465">
        <f>SUM(G144,P144)</f>
        <v>0</v>
      </c>
      <c r="AB144" s="465">
        <f t="shared" si="48"/>
        <v>0</v>
      </c>
      <c r="AC144" s="465">
        <f>SUM(H144:K144)</f>
        <v>0</v>
      </c>
      <c r="AD144" s="465">
        <f>SUM(Q144:V144)</f>
        <v>0</v>
      </c>
      <c r="AE144" s="465">
        <f>SUM(L144,W144)</f>
        <v>0</v>
      </c>
      <c r="AF144" s="465">
        <f t="shared" si="49"/>
        <v>0</v>
      </c>
    </row>
    <row r="145" spans="3:32" ht="18" customHeight="1">
      <c r="C145" s="358"/>
      <c r="D145" s="357" t="s">
        <v>12</v>
      </c>
      <c r="E145" s="240" t="s">
        <v>311</v>
      </c>
      <c r="F145" s="240" t="s">
        <v>308</v>
      </c>
      <c r="G145" s="140">
        <f>SUM(G141:G144)</f>
        <v>0</v>
      </c>
      <c r="H145" s="140">
        <f t="shared" ref="H145:M145" si="50">SUM(H141:H144)</f>
        <v>0</v>
      </c>
      <c r="I145" s="140">
        <f t="shared" si="50"/>
        <v>0</v>
      </c>
      <c r="J145" s="140">
        <f t="shared" si="50"/>
        <v>0</v>
      </c>
      <c r="K145" s="140">
        <f t="shared" si="50"/>
        <v>0</v>
      </c>
      <c r="L145" s="140">
        <f t="shared" si="50"/>
        <v>0</v>
      </c>
      <c r="M145" s="140">
        <f t="shared" si="50"/>
        <v>0</v>
      </c>
      <c r="N145" s="240" t="s">
        <v>311</v>
      </c>
      <c r="O145" s="240" t="s">
        <v>308</v>
      </c>
      <c r="P145" s="140">
        <f>SUM(P141:P144)</f>
        <v>0</v>
      </c>
      <c r="Q145" s="140">
        <f t="shared" ref="Q145:X145" si="51">SUM(Q141:Q144)</f>
        <v>0</v>
      </c>
      <c r="R145" s="140">
        <f t="shared" si="51"/>
        <v>0</v>
      </c>
      <c r="S145" s="140">
        <f t="shared" si="51"/>
        <v>0</v>
      </c>
      <c r="T145" s="140">
        <f t="shared" si="51"/>
        <v>0</v>
      </c>
      <c r="U145" s="140">
        <f t="shared" si="51"/>
        <v>0</v>
      </c>
      <c r="V145" s="140">
        <f t="shared" si="51"/>
        <v>0</v>
      </c>
      <c r="W145" s="140">
        <f t="shared" si="51"/>
        <v>0</v>
      </c>
      <c r="X145" s="140">
        <f t="shared" si="51"/>
        <v>0</v>
      </c>
      <c r="Y145" s="908"/>
      <c r="AA145" s="141">
        <f>SUM(G145,P145)</f>
        <v>0</v>
      </c>
      <c r="AB145" s="141">
        <f t="shared" si="48"/>
        <v>0</v>
      </c>
      <c r="AC145" s="141">
        <f>SUM(H145:K145)</f>
        <v>0</v>
      </c>
      <c r="AD145" s="141">
        <f>SUM(Q145:V145)</f>
        <v>0</v>
      </c>
      <c r="AE145" s="141">
        <f>SUM(L145,W145)</f>
        <v>0</v>
      </c>
      <c r="AF145" s="141">
        <f t="shared" si="49"/>
        <v>0</v>
      </c>
    </row>
    <row r="146" spans="3:32" ht="18" customHeight="1">
      <c r="C146" s="363" t="s">
        <v>320</v>
      </c>
      <c r="D146" s="364"/>
      <c r="E146" s="365"/>
      <c r="F146" s="365"/>
      <c r="G146" s="364"/>
      <c r="H146" s="364"/>
      <c r="I146" s="364"/>
      <c r="J146" s="364"/>
      <c r="K146" s="364"/>
      <c r="L146" s="364"/>
      <c r="M146" s="364"/>
      <c r="N146" s="365"/>
      <c r="O146" s="365"/>
      <c r="P146" s="364"/>
      <c r="Q146" s="364"/>
      <c r="R146" s="364"/>
      <c r="S146" s="364"/>
      <c r="T146" s="364"/>
      <c r="U146" s="364"/>
      <c r="V146" s="364"/>
      <c r="W146" s="364"/>
      <c r="X146" s="364"/>
      <c r="Y146" s="376"/>
      <c r="AA146" s="92"/>
      <c r="AB146" s="374"/>
      <c r="AC146" s="374"/>
      <c r="AD146" s="374"/>
      <c r="AE146" s="374"/>
      <c r="AF146" s="90"/>
    </row>
    <row r="147" spans="3:32" ht="18" customHeight="1">
      <c r="C147" s="134">
        <v>100</v>
      </c>
      <c r="D147" s="135" t="s">
        <v>237</v>
      </c>
      <c r="E147" s="238" t="s">
        <v>311</v>
      </c>
      <c r="F147" s="238" t="s">
        <v>306</v>
      </c>
      <c r="G147" s="136">
        <f t="shared" ref="G147:M150" si="52">SUMIFS(G$10:G$103,$A$10:$A$103,$D147,$E$10:$E$103,$E147,$F$10:$F$103,$F147)</f>
        <v>0</v>
      </c>
      <c r="H147" s="136">
        <f t="shared" si="52"/>
        <v>0</v>
      </c>
      <c r="I147" s="136">
        <f t="shared" si="52"/>
        <v>0</v>
      </c>
      <c r="J147" s="136">
        <f t="shared" si="52"/>
        <v>0</v>
      </c>
      <c r="K147" s="136">
        <f t="shared" si="52"/>
        <v>0</v>
      </c>
      <c r="L147" s="136">
        <f t="shared" si="52"/>
        <v>0</v>
      </c>
      <c r="M147" s="136">
        <f t="shared" si="52"/>
        <v>0</v>
      </c>
      <c r="N147" s="238" t="s">
        <v>311</v>
      </c>
      <c r="O147" s="238" t="s">
        <v>306</v>
      </c>
      <c r="P147" s="136">
        <f t="shared" ref="P147:X150" si="53">SUMIFS(P$10:P$103,$A$10:$A$103,$D147,$N$10:$N$103,$N147,$O$10:$O$103,$O147)</f>
        <v>0</v>
      </c>
      <c r="Q147" s="136">
        <f t="shared" si="53"/>
        <v>0</v>
      </c>
      <c r="R147" s="136">
        <f t="shared" si="53"/>
        <v>0</v>
      </c>
      <c r="S147" s="136">
        <f t="shared" si="53"/>
        <v>0</v>
      </c>
      <c r="T147" s="136">
        <f t="shared" si="53"/>
        <v>0</v>
      </c>
      <c r="U147" s="136">
        <f t="shared" si="53"/>
        <v>0</v>
      </c>
      <c r="V147" s="136">
        <f t="shared" si="53"/>
        <v>0</v>
      </c>
      <c r="W147" s="136">
        <f t="shared" si="53"/>
        <v>0</v>
      </c>
      <c r="X147" s="136">
        <f t="shared" si="53"/>
        <v>0</v>
      </c>
      <c r="Y147" s="908"/>
      <c r="AA147" s="465">
        <f>SUM(G147,P147)</f>
        <v>0</v>
      </c>
      <c r="AB147" s="465">
        <f t="shared" ref="AB147:AB151" si="54">SUM(AC147:AD147)</f>
        <v>0</v>
      </c>
      <c r="AC147" s="465">
        <f>SUM(H147:K147)</f>
        <v>0</v>
      </c>
      <c r="AD147" s="465">
        <f>SUM(Q147:V147)</f>
        <v>0</v>
      </c>
      <c r="AE147" s="465">
        <f>SUM(L147,W147)</f>
        <v>0</v>
      </c>
      <c r="AF147" s="465">
        <f t="shared" ref="AF147:AF151" si="55">SUM(AA147,AB147,AE147)</f>
        <v>0</v>
      </c>
    </row>
    <row r="148" spans="3:32" ht="18" customHeight="1">
      <c r="C148" s="134">
        <v>200</v>
      </c>
      <c r="D148" s="135" t="s">
        <v>234</v>
      </c>
      <c r="E148" s="238" t="s">
        <v>311</v>
      </c>
      <c r="F148" s="238" t="s">
        <v>306</v>
      </c>
      <c r="G148" s="136">
        <f t="shared" si="52"/>
        <v>0</v>
      </c>
      <c r="H148" s="136">
        <f t="shared" si="52"/>
        <v>0</v>
      </c>
      <c r="I148" s="136">
        <f t="shared" si="52"/>
        <v>0</v>
      </c>
      <c r="J148" s="136">
        <f t="shared" si="52"/>
        <v>0</v>
      </c>
      <c r="K148" s="136">
        <f t="shared" si="52"/>
        <v>0</v>
      </c>
      <c r="L148" s="136">
        <f t="shared" si="52"/>
        <v>0</v>
      </c>
      <c r="M148" s="136">
        <f t="shared" si="52"/>
        <v>0</v>
      </c>
      <c r="N148" s="238" t="s">
        <v>311</v>
      </c>
      <c r="O148" s="238" t="s">
        <v>306</v>
      </c>
      <c r="P148" s="136">
        <f t="shared" si="53"/>
        <v>0</v>
      </c>
      <c r="Q148" s="136">
        <f t="shared" si="53"/>
        <v>0</v>
      </c>
      <c r="R148" s="136">
        <f t="shared" si="53"/>
        <v>0</v>
      </c>
      <c r="S148" s="136">
        <f t="shared" si="53"/>
        <v>0</v>
      </c>
      <c r="T148" s="136">
        <f t="shared" si="53"/>
        <v>0</v>
      </c>
      <c r="U148" s="136">
        <f t="shared" si="53"/>
        <v>0</v>
      </c>
      <c r="V148" s="136">
        <f t="shared" si="53"/>
        <v>0</v>
      </c>
      <c r="W148" s="136">
        <f t="shared" si="53"/>
        <v>0</v>
      </c>
      <c r="X148" s="136">
        <f t="shared" si="53"/>
        <v>0</v>
      </c>
      <c r="Y148" s="908"/>
      <c r="AA148" s="465">
        <f>SUM(G148,P148)</f>
        <v>0</v>
      </c>
      <c r="AB148" s="465">
        <f t="shared" si="54"/>
        <v>0</v>
      </c>
      <c r="AC148" s="465">
        <f>SUM(H148:K148)</f>
        <v>0</v>
      </c>
      <c r="AD148" s="465">
        <f>SUM(Q148:V148)</f>
        <v>0</v>
      </c>
      <c r="AE148" s="465">
        <f>SUM(L148,W148)</f>
        <v>0</v>
      </c>
      <c r="AF148" s="465">
        <f t="shared" si="55"/>
        <v>0</v>
      </c>
    </row>
    <row r="149" spans="3:32" ht="18" customHeight="1">
      <c r="C149" s="134">
        <v>300</v>
      </c>
      <c r="D149" s="135" t="s">
        <v>233</v>
      </c>
      <c r="E149" s="238" t="s">
        <v>311</v>
      </c>
      <c r="F149" s="238" t="s">
        <v>306</v>
      </c>
      <c r="G149" s="136">
        <f t="shared" si="52"/>
        <v>0</v>
      </c>
      <c r="H149" s="136">
        <f t="shared" si="52"/>
        <v>0</v>
      </c>
      <c r="I149" s="136">
        <f t="shared" si="52"/>
        <v>0</v>
      </c>
      <c r="J149" s="136">
        <f t="shared" si="52"/>
        <v>0</v>
      </c>
      <c r="K149" s="136">
        <f t="shared" si="52"/>
        <v>0</v>
      </c>
      <c r="L149" s="136">
        <f t="shared" si="52"/>
        <v>0</v>
      </c>
      <c r="M149" s="136">
        <f t="shared" si="52"/>
        <v>0</v>
      </c>
      <c r="N149" s="238" t="s">
        <v>311</v>
      </c>
      <c r="O149" s="238" t="s">
        <v>306</v>
      </c>
      <c r="P149" s="136">
        <f t="shared" si="53"/>
        <v>0</v>
      </c>
      <c r="Q149" s="136">
        <f t="shared" si="53"/>
        <v>0</v>
      </c>
      <c r="R149" s="136">
        <f t="shared" si="53"/>
        <v>0</v>
      </c>
      <c r="S149" s="136">
        <f t="shared" si="53"/>
        <v>0</v>
      </c>
      <c r="T149" s="136">
        <f t="shared" si="53"/>
        <v>0</v>
      </c>
      <c r="U149" s="136">
        <f t="shared" si="53"/>
        <v>0</v>
      </c>
      <c r="V149" s="136">
        <f t="shared" si="53"/>
        <v>0</v>
      </c>
      <c r="W149" s="136">
        <f t="shared" si="53"/>
        <v>0</v>
      </c>
      <c r="X149" s="136">
        <f t="shared" si="53"/>
        <v>0</v>
      </c>
      <c r="Y149" s="908"/>
      <c r="AA149" s="465">
        <f>SUM(G149,P149)</f>
        <v>0</v>
      </c>
      <c r="AB149" s="465">
        <f t="shared" si="54"/>
        <v>0</v>
      </c>
      <c r="AC149" s="465">
        <f>SUM(H149:K149)</f>
        <v>0</v>
      </c>
      <c r="AD149" s="465">
        <f>SUM(Q149:V149)</f>
        <v>0</v>
      </c>
      <c r="AE149" s="465">
        <f>SUM(L149,W149)</f>
        <v>0</v>
      </c>
      <c r="AF149" s="465">
        <f t="shared" si="55"/>
        <v>0</v>
      </c>
    </row>
    <row r="150" spans="3:32" ht="18" customHeight="1">
      <c r="C150" s="134">
        <v>400</v>
      </c>
      <c r="D150" s="137" t="s">
        <v>236</v>
      </c>
      <c r="E150" s="238" t="s">
        <v>311</v>
      </c>
      <c r="F150" s="238" t="s">
        <v>306</v>
      </c>
      <c r="G150" s="136">
        <f t="shared" si="52"/>
        <v>0</v>
      </c>
      <c r="H150" s="136">
        <f t="shared" si="52"/>
        <v>0</v>
      </c>
      <c r="I150" s="136">
        <f t="shared" si="52"/>
        <v>0</v>
      </c>
      <c r="J150" s="136">
        <f t="shared" si="52"/>
        <v>0</v>
      </c>
      <c r="K150" s="136">
        <f t="shared" si="52"/>
        <v>0</v>
      </c>
      <c r="L150" s="136">
        <f t="shared" si="52"/>
        <v>0</v>
      </c>
      <c r="M150" s="136">
        <f t="shared" si="52"/>
        <v>0</v>
      </c>
      <c r="N150" s="238" t="s">
        <v>311</v>
      </c>
      <c r="O150" s="238" t="s">
        <v>306</v>
      </c>
      <c r="P150" s="136">
        <f t="shared" si="53"/>
        <v>0</v>
      </c>
      <c r="Q150" s="136">
        <f t="shared" si="53"/>
        <v>0</v>
      </c>
      <c r="R150" s="136">
        <f t="shared" si="53"/>
        <v>0</v>
      </c>
      <c r="S150" s="136">
        <f t="shared" si="53"/>
        <v>0</v>
      </c>
      <c r="T150" s="136">
        <f t="shared" si="53"/>
        <v>0</v>
      </c>
      <c r="U150" s="136">
        <f t="shared" si="53"/>
        <v>0</v>
      </c>
      <c r="V150" s="136">
        <f t="shared" si="53"/>
        <v>0</v>
      </c>
      <c r="W150" s="136">
        <f t="shared" si="53"/>
        <v>0</v>
      </c>
      <c r="X150" s="136">
        <f t="shared" si="53"/>
        <v>0</v>
      </c>
      <c r="Y150" s="908"/>
      <c r="AA150" s="465">
        <f>SUM(G150,P150)</f>
        <v>0</v>
      </c>
      <c r="AB150" s="465">
        <f t="shared" si="54"/>
        <v>0</v>
      </c>
      <c r="AC150" s="465">
        <f>SUM(H150:K150)</f>
        <v>0</v>
      </c>
      <c r="AD150" s="465">
        <f>SUM(Q150:V150)</f>
        <v>0</v>
      </c>
      <c r="AE150" s="465">
        <f>SUM(L150,W150)</f>
        <v>0</v>
      </c>
      <c r="AF150" s="465">
        <f t="shared" si="55"/>
        <v>0</v>
      </c>
    </row>
    <row r="151" spans="3:32" ht="18" customHeight="1">
      <c r="C151" s="358"/>
      <c r="D151" s="357" t="s">
        <v>12</v>
      </c>
      <c r="E151" s="240" t="s">
        <v>311</v>
      </c>
      <c r="F151" s="240" t="s">
        <v>306</v>
      </c>
      <c r="G151" s="140">
        <f>SUM(G147:G150)</f>
        <v>0</v>
      </c>
      <c r="H151" s="140">
        <f t="shared" ref="H151:M151" si="56">SUM(H147:H150)</f>
        <v>0</v>
      </c>
      <c r="I151" s="140">
        <f t="shared" si="56"/>
        <v>0</v>
      </c>
      <c r="J151" s="140">
        <f t="shared" si="56"/>
        <v>0</v>
      </c>
      <c r="K151" s="140">
        <f t="shared" si="56"/>
        <v>0</v>
      </c>
      <c r="L151" s="140">
        <f t="shared" si="56"/>
        <v>0</v>
      </c>
      <c r="M151" s="140">
        <f t="shared" si="56"/>
        <v>0</v>
      </c>
      <c r="N151" s="240" t="s">
        <v>311</v>
      </c>
      <c r="O151" s="240" t="s">
        <v>306</v>
      </c>
      <c r="P151" s="140">
        <f>SUM(P147:P150)</f>
        <v>0</v>
      </c>
      <c r="Q151" s="140">
        <f t="shared" ref="Q151:X151" si="57">SUM(Q147:Q150)</f>
        <v>0</v>
      </c>
      <c r="R151" s="140">
        <f t="shared" si="57"/>
        <v>0</v>
      </c>
      <c r="S151" s="140">
        <f t="shared" si="57"/>
        <v>0</v>
      </c>
      <c r="T151" s="140">
        <f t="shared" si="57"/>
        <v>0</v>
      </c>
      <c r="U151" s="140">
        <f t="shared" si="57"/>
        <v>0</v>
      </c>
      <c r="V151" s="140">
        <f t="shared" si="57"/>
        <v>0</v>
      </c>
      <c r="W151" s="140">
        <f t="shared" si="57"/>
        <v>0</v>
      </c>
      <c r="X151" s="140">
        <f t="shared" si="57"/>
        <v>0</v>
      </c>
      <c r="Y151" s="908"/>
      <c r="AA151" s="141">
        <f>SUM(G151,P151)</f>
        <v>0</v>
      </c>
      <c r="AB151" s="141">
        <f t="shared" si="54"/>
        <v>0</v>
      </c>
      <c r="AC151" s="141">
        <f>SUM(H151:K151)</f>
        <v>0</v>
      </c>
      <c r="AD151" s="141">
        <f>SUM(Q151:V151)</f>
        <v>0</v>
      </c>
      <c r="AE151" s="141">
        <f>SUM(L151,W151)</f>
        <v>0</v>
      </c>
      <c r="AF151" s="141">
        <f t="shared" si="55"/>
        <v>0</v>
      </c>
    </row>
    <row r="152" spans="3:32" ht="18" customHeight="1">
      <c r="C152" s="363" t="s">
        <v>321</v>
      </c>
      <c r="D152" s="364"/>
      <c r="E152" s="365"/>
      <c r="F152" s="365"/>
      <c r="G152" s="364"/>
      <c r="H152" s="364"/>
      <c r="I152" s="364"/>
      <c r="J152" s="364"/>
      <c r="K152" s="364"/>
      <c r="L152" s="364"/>
      <c r="M152" s="364"/>
      <c r="N152" s="365"/>
      <c r="O152" s="365"/>
      <c r="P152" s="364"/>
      <c r="Q152" s="364"/>
      <c r="R152" s="364"/>
      <c r="S152" s="364"/>
      <c r="T152" s="364"/>
      <c r="U152" s="364"/>
      <c r="V152" s="364"/>
      <c r="W152" s="364"/>
      <c r="X152" s="364"/>
      <c r="Y152" s="376"/>
      <c r="AA152" s="92"/>
      <c r="AB152" s="374"/>
      <c r="AC152" s="374"/>
      <c r="AD152" s="374"/>
      <c r="AE152" s="374"/>
      <c r="AF152" s="90"/>
    </row>
    <row r="153" spans="3:32" ht="18" customHeight="1">
      <c r="C153" s="134">
        <v>100</v>
      </c>
      <c r="D153" s="135" t="s">
        <v>237</v>
      </c>
      <c r="E153" s="238" t="s">
        <v>305</v>
      </c>
      <c r="F153" s="238" t="s">
        <v>308</v>
      </c>
      <c r="G153" s="136">
        <f t="shared" ref="G153:M156" si="58">SUMIFS(G$10:G$103,$A$10:$A$103,$D153,$E$10:$E$103,$E153,$F$10:$F$103,$F153)</f>
        <v>0</v>
      </c>
      <c r="H153" s="136">
        <f t="shared" si="58"/>
        <v>0</v>
      </c>
      <c r="I153" s="136">
        <f t="shared" si="58"/>
        <v>0</v>
      </c>
      <c r="J153" s="136">
        <f t="shared" si="58"/>
        <v>0</v>
      </c>
      <c r="K153" s="136">
        <f t="shared" si="58"/>
        <v>0</v>
      </c>
      <c r="L153" s="136">
        <f t="shared" si="58"/>
        <v>0</v>
      </c>
      <c r="M153" s="136">
        <f t="shared" si="58"/>
        <v>0</v>
      </c>
      <c r="N153" s="238" t="s">
        <v>305</v>
      </c>
      <c r="O153" s="238" t="s">
        <v>308</v>
      </c>
      <c r="P153" s="136">
        <f t="shared" ref="P153:X156" si="59">SUMIFS(P$10:P$103,$A$10:$A$103,$D153,$N$10:$N$103,$N153,$O$10:$O$103,$O153)</f>
        <v>0</v>
      </c>
      <c r="Q153" s="136">
        <f t="shared" si="59"/>
        <v>0</v>
      </c>
      <c r="R153" s="136">
        <f t="shared" si="59"/>
        <v>0</v>
      </c>
      <c r="S153" s="136">
        <f t="shared" si="59"/>
        <v>0</v>
      </c>
      <c r="T153" s="136">
        <f t="shared" si="59"/>
        <v>0</v>
      </c>
      <c r="U153" s="136">
        <f t="shared" si="59"/>
        <v>0</v>
      </c>
      <c r="V153" s="136">
        <f t="shared" si="59"/>
        <v>0</v>
      </c>
      <c r="W153" s="136">
        <f t="shared" si="59"/>
        <v>0</v>
      </c>
      <c r="X153" s="136">
        <f t="shared" si="59"/>
        <v>0</v>
      </c>
      <c r="Y153" s="908"/>
      <c r="AA153" s="465">
        <f>SUM(G153,P153)</f>
        <v>0</v>
      </c>
      <c r="AB153" s="465">
        <f t="shared" ref="AB153:AB157" si="60">SUM(AC153:AD153)</f>
        <v>0</v>
      </c>
      <c r="AC153" s="465">
        <f>SUM(H153:K153)</f>
        <v>0</v>
      </c>
      <c r="AD153" s="465">
        <f>SUM(Q153:V153)</f>
        <v>0</v>
      </c>
      <c r="AE153" s="465">
        <f>SUM(L153,W153)</f>
        <v>0</v>
      </c>
      <c r="AF153" s="465">
        <f t="shared" ref="AF153:AF157" si="61">SUM(AA153,AB153,AE153)</f>
        <v>0</v>
      </c>
    </row>
    <row r="154" spans="3:32" ht="18" customHeight="1">
      <c r="C154" s="134">
        <v>200</v>
      </c>
      <c r="D154" s="135" t="s">
        <v>234</v>
      </c>
      <c r="E154" s="238" t="s">
        <v>305</v>
      </c>
      <c r="F154" s="238" t="s">
        <v>308</v>
      </c>
      <c r="G154" s="136">
        <f t="shared" si="58"/>
        <v>0</v>
      </c>
      <c r="H154" s="136">
        <f t="shared" si="58"/>
        <v>0</v>
      </c>
      <c r="I154" s="136">
        <f t="shared" si="58"/>
        <v>0</v>
      </c>
      <c r="J154" s="136">
        <f t="shared" si="58"/>
        <v>0</v>
      </c>
      <c r="K154" s="136">
        <f t="shared" si="58"/>
        <v>0</v>
      </c>
      <c r="L154" s="136">
        <f t="shared" si="58"/>
        <v>0</v>
      </c>
      <c r="M154" s="136">
        <f t="shared" si="58"/>
        <v>0</v>
      </c>
      <c r="N154" s="238" t="s">
        <v>305</v>
      </c>
      <c r="O154" s="238" t="s">
        <v>308</v>
      </c>
      <c r="P154" s="136">
        <f t="shared" si="59"/>
        <v>0</v>
      </c>
      <c r="Q154" s="136">
        <f t="shared" si="59"/>
        <v>0</v>
      </c>
      <c r="R154" s="136">
        <f t="shared" si="59"/>
        <v>0</v>
      </c>
      <c r="S154" s="136">
        <f t="shared" si="59"/>
        <v>0</v>
      </c>
      <c r="T154" s="136">
        <f t="shared" si="59"/>
        <v>0</v>
      </c>
      <c r="U154" s="136">
        <f t="shared" si="59"/>
        <v>0</v>
      </c>
      <c r="V154" s="136">
        <f t="shared" si="59"/>
        <v>0</v>
      </c>
      <c r="W154" s="136">
        <f t="shared" si="59"/>
        <v>0</v>
      </c>
      <c r="X154" s="136">
        <f t="shared" si="59"/>
        <v>0</v>
      </c>
      <c r="Y154" s="908"/>
      <c r="AA154" s="465">
        <f>SUM(G154,P154)</f>
        <v>0</v>
      </c>
      <c r="AB154" s="465">
        <f t="shared" si="60"/>
        <v>0</v>
      </c>
      <c r="AC154" s="465">
        <f>SUM(H154:K154)</f>
        <v>0</v>
      </c>
      <c r="AD154" s="465">
        <f>SUM(Q154:V154)</f>
        <v>0</v>
      </c>
      <c r="AE154" s="465">
        <f>SUM(L154,W154)</f>
        <v>0</v>
      </c>
      <c r="AF154" s="465">
        <f t="shared" si="61"/>
        <v>0</v>
      </c>
    </row>
    <row r="155" spans="3:32" ht="18" customHeight="1">
      <c r="C155" s="134">
        <v>300</v>
      </c>
      <c r="D155" s="135" t="s">
        <v>233</v>
      </c>
      <c r="E155" s="238" t="s">
        <v>305</v>
      </c>
      <c r="F155" s="238" t="s">
        <v>308</v>
      </c>
      <c r="G155" s="136">
        <f t="shared" si="58"/>
        <v>0</v>
      </c>
      <c r="H155" s="136">
        <f t="shared" si="58"/>
        <v>0</v>
      </c>
      <c r="I155" s="136">
        <f t="shared" si="58"/>
        <v>0</v>
      </c>
      <c r="J155" s="136">
        <f t="shared" si="58"/>
        <v>0</v>
      </c>
      <c r="K155" s="136">
        <f t="shared" si="58"/>
        <v>0</v>
      </c>
      <c r="L155" s="136">
        <f t="shared" si="58"/>
        <v>0</v>
      </c>
      <c r="M155" s="136">
        <f t="shared" si="58"/>
        <v>0</v>
      </c>
      <c r="N155" s="238" t="s">
        <v>305</v>
      </c>
      <c r="O155" s="238" t="s">
        <v>308</v>
      </c>
      <c r="P155" s="136">
        <f t="shared" si="59"/>
        <v>0</v>
      </c>
      <c r="Q155" s="136">
        <f t="shared" si="59"/>
        <v>0</v>
      </c>
      <c r="R155" s="136">
        <f t="shared" si="59"/>
        <v>0</v>
      </c>
      <c r="S155" s="136">
        <f t="shared" si="59"/>
        <v>0</v>
      </c>
      <c r="T155" s="136">
        <f t="shared" si="59"/>
        <v>0</v>
      </c>
      <c r="U155" s="136">
        <f t="shared" si="59"/>
        <v>0</v>
      </c>
      <c r="V155" s="136">
        <f t="shared" si="59"/>
        <v>0</v>
      </c>
      <c r="W155" s="136">
        <f t="shared" si="59"/>
        <v>0</v>
      </c>
      <c r="X155" s="136">
        <f t="shared" si="59"/>
        <v>0</v>
      </c>
      <c r="Y155" s="908"/>
      <c r="AA155" s="465">
        <f>SUM(G155,P155)</f>
        <v>0</v>
      </c>
      <c r="AB155" s="465">
        <f t="shared" si="60"/>
        <v>0</v>
      </c>
      <c r="AC155" s="465">
        <f>SUM(H155:K155)</f>
        <v>0</v>
      </c>
      <c r="AD155" s="465">
        <f>SUM(Q155:V155)</f>
        <v>0</v>
      </c>
      <c r="AE155" s="465">
        <f>SUM(L155,W155)</f>
        <v>0</v>
      </c>
      <c r="AF155" s="465">
        <f t="shared" si="61"/>
        <v>0</v>
      </c>
    </row>
    <row r="156" spans="3:32" ht="18" customHeight="1">
      <c r="C156" s="134">
        <v>400</v>
      </c>
      <c r="D156" s="137" t="s">
        <v>236</v>
      </c>
      <c r="E156" s="238" t="s">
        <v>305</v>
      </c>
      <c r="F156" s="238" t="s">
        <v>308</v>
      </c>
      <c r="G156" s="136">
        <f t="shared" si="58"/>
        <v>0</v>
      </c>
      <c r="H156" s="136">
        <f t="shared" si="58"/>
        <v>0</v>
      </c>
      <c r="I156" s="136">
        <f t="shared" si="58"/>
        <v>0</v>
      </c>
      <c r="J156" s="136">
        <f t="shared" si="58"/>
        <v>0</v>
      </c>
      <c r="K156" s="136">
        <f t="shared" si="58"/>
        <v>0</v>
      </c>
      <c r="L156" s="136">
        <f t="shared" si="58"/>
        <v>0</v>
      </c>
      <c r="M156" s="136">
        <f t="shared" si="58"/>
        <v>0</v>
      </c>
      <c r="N156" s="238" t="s">
        <v>305</v>
      </c>
      <c r="O156" s="238" t="s">
        <v>308</v>
      </c>
      <c r="P156" s="136">
        <f t="shared" si="59"/>
        <v>0</v>
      </c>
      <c r="Q156" s="136">
        <f t="shared" si="59"/>
        <v>0</v>
      </c>
      <c r="R156" s="136">
        <f t="shared" si="59"/>
        <v>0</v>
      </c>
      <c r="S156" s="136">
        <f t="shared" si="59"/>
        <v>0</v>
      </c>
      <c r="T156" s="136">
        <f t="shared" si="59"/>
        <v>0</v>
      </c>
      <c r="U156" s="136">
        <f t="shared" si="59"/>
        <v>0</v>
      </c>
      <c r="V156" s="136">
        <f t="shared" si="59"/>
        <v>0</v>
      </c>
      <c r="W156" s="136">
        <f t="shared" si="59"/>
        <v>0</v>
      </c>
      <c r="X156" s="136">
        <f t="shared" si="59"/>
        <v>0</v>
      </c>
      <c r="Y156" s="908"/>
      <c r="AA156" s="465">
        <f>SUM(G156,P156)</f>
        <v>0</v>
      </c>
      <c r="AB156" s="465">
        <f t="shared" si="60"/>
        <v>0</v>
      </c>
      <c r="AC156" s="465">
        <f>SUM(H156:K156)</f>
        <v>0</v>
      </c>
      <c r="AD156" s="465">
        <f>SUM(Q156:V156)</f>
        <v>0</v>
      </c>
      <c r="AE156" s="465">
        <f>SUM(L156,W156)</f>
        <v>0</v>
      </c>
      <c r="AF156" s="465">
        <f t="shared" si="61"/>
        <v>0</v>
      </c>
    </row>
    <row r="157" spans="3:32" ht="18" customHeight="1">
      <c r="C157" s="358"/>
      <c r="D157" s="357" t="s">
        <v>12</v>
      </c>
      <c r="E157" s="240" t="s">
        <v>305</v>
      </c>
      <c r="F157" s="240" t="s">
        <v>308</v>
      </c>
      <c r="G157" s="140">
        <f>SUM(G153:G156)</f>
        <v>0</v>
      </c>
      <c r="H157" s="140">
        <f t="shared" ref="H157:M157" si="62">SUM(H153:H156)</f>
        <v>0</v>
      </c>
      <c r="I157" s="140">
        <f t="shared" si="62"/>
        <v>0</v>
      </c>
      <c r="J157" s="140">
        <f t="shared" si="62"/>
        <v>0</v>
      </c>
      <c r="K157" s="140">
        <f t="shared" si="62"/>
        <v>0</v>
      </c>
      <c r="L157" s="140">
        <f t="shared" si="62"/>
        <v>0</v>
      </c>
      <c r="M157" s="140">
        <f t="shared" si="62"/>
        <v>0</v>
      </c>
      <c r="N157" s="240" t="s">
        <v>305</v>
      </c>
      <c r="O157" s="240" t="s">
        <v>308</v>
      </c>
      <c r="P157" s="140">
        <f>SUM(P153:P156)</f>
        <v>0</v>
      </c>
      <c r="Q157" s="140">
        <f t="shared" ref="Q157:X157" si="63">SUM(Q153:Q156)</f>
        <v>0</v>
      </c>
      <c r="R157" s="140">
        <f t="shared" si="63"/>
        <v>0</v>
      </c>
      <c r="S157" s="140">
        <f t="shared" si="63"/>
        <v>0</v>
      </c>
      <c r="T157" s="140">
        <f t="shared" si="63"/>
        <v>0</v>
      </c>
      <c r="U157" s="140">
        <f t="shared" si="63"/>
        <v>0</v>
      </c>
      <c r="V157" s="140">
        <f t="shared" si="63"/>
        <v>0</v>
      </c>
      <c r="W157" s="140">
        <f t="shared" si="63"/>
        <v>0</v>
      </c>
      <c r="X157" s="140">
        <f t="shared" si="63"/>
        <v>0</v>
      </c>
      <c r="Y157" s="908"/>
      <c r="AA157" s="141">
        <f>SUM(G157,P157)</f>
        <v>0</v>
      </c>
      <c r="AB157" s="141">
        <f t="shared" si="60"/>
        <v>0</v>
      </c>
      <c r="AC157" s="141">
        <f>SUM(H157:K157)</f>
        <v>0</v>
      </c>
      <c r="AD157" s="141">
        <f>SUM(Q157:V157)</f>
        <v>0</v>
      </c>
      <c r="AE157" s="141">
        <f>SUM(L157,W157)</f>
        <v>0</v>
      </c>
      <c r="AF157" s="141">
        <f t="shared" si="61"/>
        <v>0</v>
      </c>
    </row>
    <row r="158" spans="3:32" ht="18" customHeight="1">
      <c r="C158" s="363" t="s">
        <v>322</v>
      </c>
      <c r="D158" s="364"/>
      <c r="E158" s="365"/>
      <c r="F158" s="365"/>
      <c r="G158" s="364"/>
      <c r="H158" s="364"/>
      <c r="I158" s="364"/>
      <c r="J158" s="364"/>
      <c r="K158" s="364"/>
      <c r="L158" s="364"/>
      <c r="M158" s="364"/>
      <c r="N158" s="365"/>
      <c r="O158" s="365"/>
      <c r="P158" s="364"/>
      <c r="Q158" s="364"/>
      <c r="R158" s="364"/>
      <c r="S158" s="364"/>
      <c r="T158" s="364"/>
      <c r="U158" s="364"/>
      <c r="V158" s="364"/>
      <c r="W158" s="364"/>
      <c r="X158" s="364"/>
      <c r="Y158" s="376"/>
      <c r="AA158" s="92"/>
      <c r="AB158" s="374"/>
      <c r="AC158" s="374"/>
      <c r="AD158" s="374"/>
      <c r="AE158" s="374"/>
      <c r="AF158" s="90"/>
    </row>
    <row r="159" spans="3:32" ht="18" customHeight="1">
      <c r="C159" s="134">
        <v>100</v>
      </c>
      <c r="D159" s="135" t="s">
        <v>237</v>
      </c>
      <c r="E159" s="238" t="s">
        <v>305</v>
      </c>
      <c r="F159" s="238" t="s">
        <v>306</v>
      </c>
      <c r="G159" s="136">
        <f t="shared" ref="G159:M162" si="64">SUMIFS(G$10:G$103,$A$10:$A$103,$D159,$E$10:$E$103,$E159,$F$10:$F$103,$F159)</f>
        <v>0</v>
      </c>
      <c r="H159" s="136">
        <f t="shared" si="64"/>
        <v>0</v>
      </c>
      <c r="I159" s="136">
        <f t="shared" si="64"/>
        <v>0</v>
      </c>
      <c r="J159" s="136">
        <f t="shared" si="64"/>
        <v>0</v>
      </c>
      <c r="K159" s="136">
        <f t="shared" si="64"/>
        <v>0</v>
      </c>
      <c r="L159" s="136">
        <f t="shared" si="64"/>
        <v>0</v>
      </c>
      <c r="M159" s="136">
        <f t="shared" si="64"/>
        <v>0</v>
      </c>
      <c r="N159" s="238" t="s">
        <v>305</v>
      </c>
      <c r="O159" s="238" t="s">
        <v>306</v>
      </c>
      <c r="P159" s="136">
        <f t="shared" ref="P159:X162" si="65">SUMIFS(P$10:P$103,$A$10:$A$103,$D159,$N$10:$N$103,$N159,$O$10:$O$103,$O159)</f>
        <v>0</v>
      </c>
      <c r="Q159" s="136">
        <f t="shared" si="65"/>
        <v>0</v>
      </c>
      <c r="R159" s="136">
        <f t="shared" si="65"/>
        <v>0</v>
      </c>
      <c r="S159" s="136">
        <f t="shared" si="65"/>
        <v>0</v>
      </c>
      <c r="T159" s="136">
        <f t="shared" si="65"/>
        <v>0</v>
      </c>
      <c r="U159" s="136">
        <f t="shared" si="65"/>
        <v>0</v>
      </c>
      <c r="V159" s="136">
        <f t="shared" si="65"/>
        <v>0</v>
      </c>
      <c r="W159" s="136">
        <f t="shared" si="65"/>
        <v>0</v>
      </c>
      <c r="X159" s="136">
        <f t="shared" si="65"/>
        <v>0</v>
      </c>
      <c r="Y159" s="908"/>
      <c r="AA159" s="465">
        <f>SUM(G159,P159)</f>
        <v>0</v>
      </c>
      <c r="AB159" s="465">
        <f t="shared" ref="AB159:AB163" si="66">SUM(AC159:AD159)</f>
        <v>0</v>
      </c>
      <c r="AC159" s="465">
        <f>SUM(H159:K159)</f>
        <v>0</v>
      </c>
      <c r="AD159" s="465">
        <f>SUM(Q159:V159)</f>
        <v>0</v>
      </c>
      <c r="AE159" s="465">
        <f>SUM(L159,W159)</f>
        <v>0</v>
      </c>
      <c r="AF159" s="465">
        <f t="shared" ref="AF159:AF163" si="67">SUM(AA159,AB159,AE159)</f>
        <v>0</v>
      </c>
    </row>
    <row r="160" spans="3:32" ht="18" customHeight="1">
      <c r="C160" s="134">
        <v>200</v>
      </c>
      <c r="D160" s="135" t="s">
        <v>234</v>
      </c>
      <c r="E160" s="238" t="s">
        <v>305</v>
      </c>
      <c r="F160" s="238" t="s">
        <v>306</v>
      </c>
      <c r="G160" s="136">
        <f t="shared" si="64"/>
        <v>0</v>
      </c>
      <c r="H160" s="136">
        <f t="shared" si="64"/>
        <v>0</v>
      </c>
      <c r="I160" s="136">
        <f t="shared" si="64"/>
        <v>0</v>
      </c>
      <c r="J160" s="136">
        <f t="shared" si="64"/>
        <v>0</v>
      </c>
      <c r="K160" s="136">
        <f t="shared" si="64"/>
        <v>0</v>
      </c>
      <c r="L160" s="136">
        <f t="shared" si="64"/>
        <v>0</v>
      </c>
      <c r="M160" s="136">
        <f t="shared" si="64"/>
        <v>0</v>
      </c>
      <c r="N160" s="238" t="s">
        <v>305</v>
      </c>
      <c r="O160" s="238" t="s">
        <v>306</v>
      </c>
      <c r="P160" s="136">
        <f t="shared" si="65"/>
        <v>0</v>
      </c>
      <c r="Q160" s="136">
        <f t="shared" si="65"/>
        <v>0</v>
      </c>
      <c r="R160" s="136">
        <f t="shared" si="65"/>
        <v>0</v>
      </c>
      <c r="S160" s="136">
        <f t="shared" si="65"/>
        <v>0</v>
      </c>
      <c r="T160" s="136">
        <f t="shared" si="65"/>
        <v>0</v>
      </c>
      <c r="U160" s="136">
        <f t="shared" si="65"/>
        <v>0</v>
      </c>
      <c r="V160" s="136">
        <f t="shared" si="65"/>
        <v>0</v>
      </c>
      <c r="W160" s="136">
        <f t="shared" si="65"/>
        <v>0</v>
      </c>
      <c r="X160" s="136">
        <f t="shared" si="65"/>
        <v>0</v>
      </c>
      <c r="Y160" s="908"/>
      <c r="AA160" s="465">
        <f>SUM(G160,P160)</f>
        <v>0</v>
      </c>
      <c r="AB160" s="465">
        <f t="shared" si="66"/>
        <v>0</v>
      </c>
      <c r="AC160" s="465">
        <f>SUM(H160:K160)</f>
        <v>0</v>
      </c>
      <c r="AD160" s="465">
        <f>SUM(Q160:V160)</f>
        <v>0</v>
      </c>
      <c r="AE160" s="465">
        <f>SUM(L160,W160)</f>
        <v>0</v>
      </c>
      <c r="AF160" s="465">
        <f t="shared" si="67"/>
        <v>0</v>
      </c>
    </row>
    <row r="161" spans="3:32" ht="18" customHeight="1">
      <c r="C161" s="134">
        <v>300</v>
      </c>
      <c r="D161" s="135" t="s">
        <v>233</v>
      </c>
      <c r="E161" s="238" t="s">
        <v>305</v>
      </c>
      <c r="F161" s="238" t="s">
        <v>306</v>
      </c>
      <c r="G161" s="136">
        <f t="shared" si="64"/>
        <v>0</v>
      </c>
      <c r="H161" s="136">
        <f t="shared" si="64"/>
        <v>0</v>
      </c>
      <c r="I161" s="136">
        <f t="shared" si="64"/>
        <v>0</v>
      </c>
      <c r="J161" s="136">
        <f t="shared" si="64"/>
        <v>0</v>
      </c>
      <c r="K161" s="136">
        <f t="shared" si="64"/>
        <v>0</v>
      </c>
      <c r="L161" s="136">
        <f t="shared" si="64"/>
        <v>0</v>
      </c>
      <c r="M161" s="136">
        <f t="shared" si="64"/>
        <v>0</v>
      </c>
      <c r="N161" s="238" t="s">
        <v>305</v>
      </c>
      <c r="O161" s="238" t="s">
        <v>306</v>
      </c>
      <c r="P161" s="136">
        <f t="shared" si="65"/>
        <v>0</v>
      </c>
      <c r="Q161" s="136">
        <f t="shared" si="65"/>
        <v>0</v>
      </c>
      <c r="R161" s="136">
        <f t="shared" si="65"/>
        <v>0</v>
      </c>
      <c r="S161" s="136">
        <f t="shared" si="65"/>
        <v>0</v>
      </c>
      <c r="T161" s="136">
        <f t="shared" si="65"/>
        <v>0</v>
      </c>
      <c r="U161" s="136">
        <f t="shared" si="65"/>
        <v>0</v>
      </c>
      <c r="V161" s="136">
        <f t="shared" si="65"/>
        <v>0</v>
      </c>
      <c r="W161" s="136">
        <f t="shared" si="65"/>
        <v>0</v>
      </c>
      <c r="X161" s="136">
        <f t="shared" si="65"/>
        <v>0</v>
      </c>
      <c r="Y161" s="908"/>
      <c r="AA161" s="465">
        <f>SUM(G161,P161)</f>
        <v>0</v>
      </c>
      <c r="AB161" s="465">
        <f t="shared" si="66"/>
        <v>0</v>
      </c>
      <c r="AC161" s="465">
        <f>SUM(H161:K161)</f>
        <v>0</v>
      </c>
      <c r="AD161" s="465">
        <f>SUM(Q161:V161)</f>
        <v>0</v>
      </c>
      <c r="AE161" s="465">
        <f>SUM(L161,W161)</f>
        <v>0</v>
      </c>
      <c r="AF161" s="465">
        <f t="shared" si="67"/>
        <v>0</v>
      </c>
    </row>
    <row r="162" spans="3:32" ht="18" customHeight="1">
      <c r="C162" s="134">
        <v>400</v>
      </c>
      <c r="D162" s="137" t="s">
        <v>236</v>
      </c>
      <c r="E162" s="238" t="s">
        <v>305</v>
      </c>
      <c r="F162" s="238" t="s">
        <v>306</v>
      </c>
      <c r="G162" s="136">
        <f t="shared" si="64"/>
        <v>0</v>
      </c>
      <c r="H162" s="136">
        <f t="shared" si="64"/>
        <v>0</v>
      </c>
      <c r="I162" s="136">
        <f t="shared" si="64"/>
        <v>0</v>
      </c>
      <c r="J162" s="136">
        <f t="shared" si="64"/>
        <v>0</v>
      </c>
      <c r="K162" s="136">
        <f t="shared" si="64"/>
        <v>0</v>
      </c>
      <c r="L162" s="136">
        <f t="shared" si="64"/>
        <v>0</v>
      </c>
      <c r="M162" s="136">
        <f t="shared" si="64"/>
        <v>0</v>
      </c>
      <c r="N162" s="238" t="s">
        <v>305</v>
      </c>
      <c r="O162" s="238" t="s">
        <v>306</v>
      </c>
      <c r="P162" s="136">
        <f t="shared" si="65"/>
        <v>0</v>
      </c>
      <c r="Q162" s="136">
        <f t="shared" si="65"/>
        <v>0</v>
      </c>
      <c r="R162" s="136">
        <f t="shared" si="65"/>
        <v>0</v>
      </c>
      <c r="S162" s="136">
        <f t="shared" si="65"/>
        <v>0</v>
      </c>
      <c r="T162" s="136">
        <f t="shared" si="65"/>
        <v>0</v>
      </c>
      <c r="U162" s="136">
        <f t="shared" si="65"/>
        <v>0</v>
      </c>
      <c r="V162" s="136">
        <f t="shared" si="65"/>
        <v>0</v>
      </c>
      <c r="W162" s="136">
        <f t="shared" si="65"/>
        <v>0</v>
      </c>
      <c r="X162" s="136">
        <f t="shared" si="65"/>
        <v>0</v>
      </c>
      <c r="Y162" s="908"/>
      <c r="AA162" s="465">
        <f>SUM(G162,P162)</f>
        <v>0</v>
      </c>
      <c r="AB162" s="465">
        <f t="shared" si="66"/>
        <v>0</v>
      </c>
      <c r="AC162" s="465">
        <f>SUM(H162:K162)</f>
        <v>0</v>
      </c>
      <c r="AD162" s="465">
        <f>SUM(Q162:V162)</f>
        <v>0</v>
      </c>
      <c r="AE162" s="465">
        <f>SUM(L162,W162)</f>
        <v>0</v>
      </c>
      <c r="AF162" s="465">
        <f t="shared" si="67"/>
        <v>0</v>
      </c>
    </row>
    <row r="163" spans="3:32" ht="18" customHeight="1">
      <c r="C163" s="358"/>
      <c r="D163" s="357" t="s">
        <v>12</v>
      </c>
      <c r="E163" s="240" t="s">
        <v>305</v>
      </c>
      <c r="F163" s="240" t="s">
        <v>306</v>
      </c>
      <c r="G163" s="140">
        <f>SUM(G159:G162)</f>
        <v>0</v>
      </c>
      <c r="H163" s="140">
        <f t="shared" ref="H163:M163" si="68">SUM(H159:H162)</f>
        <v>0</v>
      </c>
      <c r="I163" s="140">
        <f t="shared" si="68"/>
        <v>0</v>
      </c>
      <c r="J163" s="140">
        <f t="shared" si="68"/>
        <v>0</v>
      </c>
      <c r="K163" s="140">
        <f t="shared" si="68"/>
        <v>0</v>
      </c>
      <c r="L163" s="140">
        <f t="shared" si="68"/>
        <v>0</v>
      </c>
      <c r="M163" s="140">
        <f t="shared" si="68"/>
        <v>0</v>
      </c>
      <c r="N163" s="240" t="s">
        <v>305</v>
      </c>
      <c r="O163" s="240" t="s">
        <v>306</v>
      </c>
      <c r="P163" s="140">
        <f>SUM(P159:P162)</f>
        <v>0</v>
      </c>
      <c r="Q163" s="140">
        <f t="shared" ref="Q163:X163" si="69">SUM(Q159:Q162)</f>
        <v>0</v>
      </c>
      <c r="R163" s="140">
        <f t="shared" si="69"/>
        <v>0</v>
      </c>
      <c r="S163" s="140">
        <f t="shared" si="69"/>
        <v>0</v>
      </c>
      <c r="T163" s="140">
        <f t="shared" si="69"/>
        <v>0</v>
      </c>
      <c r="U163" s="140">
        <f t="shared" si="69"/>
        <v>0</v>
      </c>
      <c r="V163" s="140">
        <f t="shared" si="69"/>
        <v>0</v>
      </c>
      <c r="W163" s="140">
        <f t="shared" si="69"/>
        <v>0</v>
      </c>
      <c r="X163" s="140">
        <f t="shared" si="69"/>
        <v>0</v>
      </c>
      <c r="Y163" s="908"/>
      <c r="AA163" s="141">
        <f>SUM(G163,P163)</f>
        <v>0</v>
      </c>
      <c r="AB163" s="141">
        <f t="shared" si="66"/>
        <v>0</v>
      </c>
      <c r="AC163" s="141">
        <f>SUM(H163:K163)</f>
        <v>0</v>
      </c>
      <c r="AD163" s="141">
        <f>SUM(Q163:V163)</f>
        <v>0</v>
      </c>
      <c r="AE163" s="141">
        <f>SUM(L163,W163)</f>
        <v>0</v>
      </c>
      <c r="AF163" s="141">
        <f t="shared" si="67"/>
        <v>0</v>
      </c>
    </row>
    <row r="164" spans="3:32" ht="18" customHeight="1">
      <c r="C164" s="363" t="s">
        <v>323</v>
      </c>
      <c r="D164" s="364"/>
      <c r="E164" s="365"/>
      <c r="F164" s="365"/>
      <c r="G164" s="364"/>
      <c r="H164" s="364"/>
      <c r="I164" s="364"/>
      <c r="J164" s="364"/>
      <c r="K164" s="364"/>
      <c r="L164" s="364"/>
      <c r="M164" s="364"/>
      <c r="N164" s="365"/>
      <c r="O164" s="365"/>
      <c r="P164" s="364"/>
      <c r="Q164" s="364"/>
      <c r="R164" s="364"/>
      <c r="S164" s="364"/>
      <c r="T164" s="364"/>
      <c r="U164" s="364"/>
      <c r="V164" s="364"/>
      <c r="W164" s="364"/>
      <c r="X164" s="364"/>
      <c r="Y164" s="376"/>
      <c r="AA164" s="463"/>
      <c r="AB164" s="376"/>
      <c r="AC164" s="376"/>
      <c r="AD164" s="376"/>
      <c r="AE164" s="376"/>
      <c r="AF164" s="464"/>
    </row>
    <row r="165" spans="3:32" ht="18" customHeight="1">
      <c r="C165" s="134">
        <v>100</v>
      </c>
      <c r="D165" s="135" t="s">
        <v>237</v>
      </c>
      <c r="E165" s="238" t="s">
        <v>324</v>
      </c>
      <c r="F165" s="238" t="s">
        <v>308</v>
      </c>
      <c r="G165" s="136">
        <f t="shared" ref="G165:M168" si="70">SUMIFS(G$10:G$103,$A$10:$A$103,$D165,$E$10:$E$103,$E165,$F$10:$F$103,$F165)</f>
        <v>0</v>
      </c>
      <c r="H165" s="136">
        <f t="shared" si="70"/>
        <v>0</v>
      </c>
      <c r="I165" s="136">
        <f t="shared" si="70"/>
        <v>0</v>
      </c>
      <c r="J165" s="136">
        <f t="shared" si="70"/>
        <v>0</v>
      </c>
      <c r="K165" s="136">
        <f t="shared" si="70"/>
        <v>0</v>
      </c>
      <c r="L165" s="136">
        <f t="shared" si="70"/>
        <v>0</v>
      </c>
      <c r="M165" s="136">
        <f t="shared" si="70"/>
        <v>0</v>
      </c>
      <c r="N165" s="238" t="s">
        <v>324</v>
      </c>
      <c r="O165" s="238" t="s">
        <v>308</v>
      </c>
      <c r="P165" s="136">
        <f t="shared" ref="P165:X168" si="71">SUMIFS(P$10:P$103,$A$10:$A$103,$D165,$N$10:$N$103,$N165,$O$10:$O$103,$O165)</f>
        <v>0</v>
      </c>
      <c r="Q165" s="136">
        <f t="shared" si="71"/>
        <v>0</v>
      </c>
      <c r="R165" s="136">
        <f t="shared" si="71"/>
        <v>0</v>
      </c>
      <c r="S165" s="136">
        <f t="shared" si="71"/>
        <v>0</v>
      </c>
      <c r="T165" s="136">
        <f t="shared" si="71"/>
        <v>0</v>
      </c>
      <c r="U165" s="136">
        <f t="shared" si="71"/>
        <v>0</v>
      </c>
      <c r="V165" s="136">
        <f t="shared" si="71"/>
        <v>0</v>
      </c>
      <c r="W165" s="136">
        <f t="shared" si="71"/>
        <v>0</v>
      </c>
      <c r="X165" s="136">
        <f t="shared" si="71"/>
        <v>0</v>
      </c>
      <c r="Y165" s="908"/>
      <c r="AA165" s="465">
        <f>SUM(G165,P165)</f>
        <v>0</v>
      </c>
      <c r="AB165" s="465">
        <f t="shared" ref="AB165:AB169" si="72">SUM(AC165:AD165)</f>
        <v>0</v>
      </c>
      <c r="AC165" s="465">
        <f>SUM(H165:K165)</f>
        <v>0</v>
      </c>
      <c r="AD165" s="465">
        <f>SUM(Q165:V165)</f>
        <v>0</v>
      </c>
      <c r="AE165" s="465">
        <f>SUM(L165,W165)</f>
        <v>0</v>
      </c>
      <c r="AF165" s="465">
        <f t="shared" ref="AF165:AF169" si="73">SUM(AA165,AB165,AE165)</f>
        <v>0</v>
      </c>
    </row>
    <row r="166" spans="3:32" ht="18" customHeight="1">
      <c r="C166" s="134">
        <v>200</v>
      </c>
      <c r="D166" s="135" t="s">
        <v>234</v>
      </c>
      <c r="E166" s="238" t="s">
        <v>324</v>
      </c>
      <c r="F166" s="238" t="s">
        <v>308</v>
      </c>
      <c r="G166" s="136">
        <f t="shared" si="70"/>
        <v>0</v>
      </c>
      <c r="H166" s="136">
        <f t="shared" si="70"/>
        <v>0</v>
      </c>
      <c r="I166" s="136">
        <f t="shared" si="70"/>
        <v>0</v>
      </c>
      <c r="J166" s="136">
        <f t="shared" si="70"/>
        <v>0</v>
      </c>
      <c r="K166" s="136">
        <f t="shared" si="70"/>
        <v>0</v>
      </c>
      <c r="L166" s="136">
        <f t="shared" si="70"/>
        <v>0</v>
      </c>
      <c r="M166" s="136">
        <f t="shared" si="70"/>
        <v>0</v>
      </c>
      <c r="N166" s="238" t="s">
        <v>324</v>
      </c>
      <c r="O166" s="238" t="s">
        <v>308</v>
      </c>
      <c r="P166" s="136">
        <f t="shared" si="71"/>
        <v>0</v>
      </c>
      <c r="Q166" s="136">
        <f t="shared" si="71"/>
        <v>0</v>
      </c>
      <c r="R166" s="136">
        <f t="shared" si="71"/>
        <v>0</v>
      </c>
      <c r="S166" s="136">
        <f t="shared" si="71"/>
        <v>0</v>
      </c>
      <c r="T166" s="136">
        <f t="shared" si="71"/>
        <v>0</v>
      </c>
      <c r="U166" s="136">
        <f t="shared" si="71"/>
        <v>0</v>
      </c>
      <c r="V166" s="136">
        <f t="shared" si="71"/>
        <v>0</v>
      </c>
      <c r="W166" s="136">
        <f t="shared" si="71"/>
        <v>0</v>
      </c>
      <c r="X166" s="136">
        <f t="shared" si="71"/>
        <v>0</v>
      </c>
      <c r="Y166" s="908"/>
      <c r="AA166" s="465">
        <f>SUM(G166,P166)</f>
        <v>0</v>
      </c>
      <c r="AB166" s="465">
        <f t="shared" si="72"/>
        <v>0</v>
      </c>
      <c r="AC166" s="465">
        <f>SUM(H166:K166)</f>
        <v>0</v>
      </c>
      <c r="AD166" s="465">
        <f>SUM(Q166:V166)</f>
        <v>0</v>
      </c>
      <c r="AE166" s="465">
        <f>SUM(L166,W166)</f>
        <v>0</v>
      </c>
      <c r="AF166" s="465">
        <f t="shared" si="73"/>
        <v>0</v>
      </c>
    </row>
    <row r="167" spans="3:32" ht="18" customHeight="1">
      <c r="C167" s="134">
        <v>300</v>
      </c>
      <c r="D167" s="135" t="s">
        <v>233</v>
      </c>
      <c r="E167" s="238" t="s">
        <v>324</v>
      </c>
      <c r="F167" s="238" t="s">
        <v>308</v>
      </c>
      <c r="G167" s="136">
        <f t="shared" si="70"/>
        <v>0</v>
      </c>
      <c r="H167" s="136">
        <f t="shared" si="70"/>
        <v>0</v>
      </c>
      <c r="I167" s="136">
        <f t="shared" si="70"/>
        <v>0</v>
      </c>
      <c r="J167" s="136">
        <f t="shared" si="70"/>
        <v>0</v>
      </c>
      <c r="K167" s="136">
        <f t="shared" si="70"/>
        <v>0</v>
      </c>
      <c r="L167" s="136">
        <f t="shared" si="70"/>
        <v>0</v>
      </c>
      <c r="M167" s="136">
        <f t="shared" si="70"/>
        <v>0</v>
      </c>
      <c r="N167" s="238" t="s">
        <v>324</v>
      </c>
      <c r="O167" s="238" t="s">
        <v>308</v>
      </c>
      <c r="P167" s="136">
        <f t="shared" si="71"/>
        <v>0</v>
      </c>
      <c r="Q167" s="136">
        <f t="shared" si="71"/>
        <v>0</v>
      </c>
      <c r="R167" s="136">
        <f t="shared" si="71"/>
        <v>0</v>
      </c>
      <c r="S167" s="136">
        <f t="shared" si="71"/>
        <v>0</v>
      </c>
      <c r="T167" s="136">
        <f t="shared" si="71"/>
        <v>0</v>
      </c>
      <c r="U167" s="136">
        <f t="shared" si="71"/>
        <v>0</v>
      </c>
      <c r="V167" s="136">
        <f t="shared" si="71"/>
        <v>0</v>
      </c>
      <c r="W167" s="136">
        <f t="shared" si="71"/>
        <v>0</v>
      </c>
      <c r="X167" s="136">
        <f t="shared" si="71"/>
        <v>0</v>
      </c>
      <c r="Y167" s="908"/>
      <c r="AA167" s="465">
        <f>SUM(G167,P167)</f>
        <v>0</v>
      </c>
      <c r="AB167" s="465">
        <f t="shared" si="72"/>
        <v>0</v>
      </c>
      <c r="AC167" s="465">
        <f>SUM(H167:K167)</f>
        <v>0</v>
      </c>
      <c r="AD167" s="465">
        <f>SUM(Q167:V167)</f>
        <v>0</v>
      </c>
      <c r="AE167" s="465">
        <f>SUM(L167,W167)</f>
        <v>0</v>
      </c>
      <c r="AF167" s="465">
        <f t="shared" si="73"/>
        <v>0</v>
      </c>
    </row>
    <row r="168" spans="3:32" ht="18" customHeight="1">
      <c r="C168" s="134">
        <v>400</v>
      </c>
      <c r="D168" s="137" t="s">
        <v>236</v>
      </c>
      <c r="E168" s="238" t="s">
        <v>324</v>
      </c>
      <c r="F168" s="238" t="s">
        <v>308</v>
      </c>
      <c r="G168" s="136">
        <f t="shared" si="70"/>
        <v>0</v>
      </c>
      <c r="H168" s="136">
        <f t="shared" si="70"/>
        <v>0</v>
      </c>
      <c r="I168" s="136">
        <f t="shared" si="70"/>
        <v>0</v>
      </c>
      <c r="J168" s="136">
        <f t="shared" si="70"/>
        <v>0</v>
      </c>
      <c r="K168" s="136">
        <f t="shared" si="70"/>
        <v>0</v>
      </c>
      <c r="L168" s="136">
        <f t="shared" si="70"/>
        <v>0</v>
      </c>
      <c r="M168" s="136">
        <f t="shared" si="70"/>
        <v>0</v>
      </c>
      <c r="N168" s="238" t="s">
        <v>324</v>
      </c>
      <c r="O168" s="238" t="s">
        <v>308</v>
      </c>
      <c r="P168" s="136">
        <f t="shared" si="71"/>
        <v>0</v>
      </c>
      <c r="Q168" s="136">
        <f t="shared" si="71"/>
        <v>0</v>
      </c>
      <c r="R168" s="136">
        <f t="shared" si="71"/>
        <v>0</v>
      </c>
      <c r="S168" s="136">
        <f t="shared" si="71"/>
        <v>0</v>
      </c>
      <c r="T168" s="136">
        <f t="shared" si="71"/>
        <v>0</v>
      </c>
      <c r="U168" s="136">
        <f t="shared" si="71"/>
        <v>0</v>
      </c>
      <c r="V168" s="136">
        <f t="shared" si="71"/>
        <v>0</v>
      </c>
      <c r="W168" s="136">
        <f t="shared" si="71"/>
        <v>0</v>
      </c>
      <c r="X168" s="136">
        <f t="shared" si="71"/>
        <v>0</v>
      </c>
      <c r="Y168" s="908"/>
      <c r="AA168" s="465">
        <f>SUM(G168,P168)</f>
        <v>0</v>
      </c>
      <c r="AB168" s="465">
        <f t="shared" si="72"/>
        <v>0</v>
      </c>
      <c r="AC168" s="465">
        <f>SUM(H168:K168)</f>
        <v>0</v>
      </c>
      <c r="AD168" s="465">
        <f>SUM(Q168:V168)</f>
        <v>0</v>
      </c>
      <c r="AE168" s="465">
        <f>SUM(L168,W168)</f>
        <v>0</v>
      </c>
      <c r="AF168" s="465">
        <f t="shared" si="73"/>
        <v>0</v>
      </c>
    </row>
    <row r="169" spans="3:32" ht="18" customHeight="1">
      <c r="C169" s="358"/>
      <c r="D169" s="357" t="s">
        <v>12</v>
      </c>
      <c r="E169" s="240" t="s">
        <v>324</v>
      </c>
      <c r="F169" s="240" t="s">
        <v>308</v>
      </c>
      <c r="G169" s="140">
        <f>SUM(G165:G168)</f>
        <v>0</v>
      </c>
      <c r="H169" s="140">
        <f t="shared" ref="H169:M169" si="74">SUM(H165:H168)</f>
        <v>0</v>
      </c>
      <c r="I169" s="140">
        <f t="shared" si="74"/>
        <v>0</v>
      </c>
      <c r="J169" s="140">
        <f t="shared" si="74"/>
        <v>0</v>
      </c>
      <c r="K169" s="140">
        <f t="shared" si="74"/>
        <v>0</v>
      </c>
      <c r="L169" s="140">
        <f t="shared" si="74"/>
        <v>0</v>
      </c>
      <c r="M169" s="140">
        <f t="shared" si="74"/>
        <v>0</v>
      </c>
      <c r="N169" s="240" t="s">
        <v>324</v>
      </c>
      <c r="O169" s="240" t="s">
        <v>308</v>
      </c>
      <c r="P169" s="140">
        <f>SUM(P165:P168)</f>
        <v>0</v>
      </c>
      <c r="Q169" s="140">
        <f t="shared" ref="Q169:X169" si="75">SUM(Q165:Q168)</f>
        <v>0</v>
      </c>
      <c r="R169" s="140">
        <f t="shared" si="75"/>
        <v>0</v>
      </c>
      <c r="S169" s="140">
        <f t="shared" si="75"/>
        <v>0</v>
      </c>
      <c r="T169" s="140">
        <f t="shared" si="75"/>
        <v>0</v>
      </c>
      <c r="U169" s="140">
        <f t="shared" si="75"/>
        <v>0</v>
      </c>
      <c r="V169" s="140">
        <f t="shared" si="75"/>
        <v>0</v>
      </c>
      <c r="W169" s="140">
        <f t="shared" si="75"/>
        <v>0</v>
      </c>
      <c r="X169" s="140">
        <f t="shared" si="75"/>
        <v>0</v>
      </c>
      <c r="Y169" s="908"/>
      <c r="AA169" s="141">
        <f>SUM(G169,P169)</f>
        <v>0</v>
      </c>
      <c r="AB169" s="141">
        <f t="shared" si="72"/>
        <v>0</v>
      </c>
      <c r="AC169" s="141">
        <f>SUM(H169:K169)</f>
        <v>0</v>
      </c>
      <c r="AD169" s="141">
        <f>SUM(Q169:V169)</f>
        <v>0</v>
      </c>
      <c r="AE169" s="141">
        <f>SUM(L169,W169)</f>
        <v>0</v>
      </c>
      <c r="AF169" s="141">
        <f t="shared" si="73"/>
        <v>0</v>
      </c>
    </row>
    <row r="170" spans="3:32" ht="18" customHeight="1">
      <c r="C170" s="363" t="s">
        <v>325</v>
      </c>
      <c r="D170" s="364"/>
      <c r="E170" s="365"/>
      <c r="F170" s="365"/>
      <c r="G170" s="364"/>
      <c r="H170" s="364"/>
      <c r="I170" s="364"/>
      <c r="J170" s="364"/>
      <c r="K170" s="364"/>
      <c r="L170" s="364"/>
      <c r="M170" s="364"/>
      <c r="N170" s="365"/>
      <c r="O170" s="365"/>
      <c r="P170" s="364"/>
      <c r="Q170" s="364"/>
      <c r="R170" s="364"/>
      <c r="S170" s="364"/>
      <c r="T170" s="364"/>
      <c r="U170" s="364"/>
      <c r="V170" s="364"/>
      <c r="W170" s="364"/>
      <c r="X170" s="364"/>
      <c r="Y170" s="376"/>
      <c r="AA170" s="463"/>
      <c r="AB170" s="376"/>
      <c r="AC170" s="376"/>
      <c r="AD170" s="376"/>
      <c r="AE170" s="376"/>
      <c r="AF170" s="464"/>
    </row>
    <row r="171" spans="3:32" ht="18" customHeight="1">
      <c r="C171" s="134">
        <v>100</v>
      </c>
      <c r="D171" s="135" t="s">
        <v>237</v>
      </c>
      <c r="E171" s="238" t="s">
        <v>324</v>
      </c>
      <c r="F171" s="238" t="s">
        <v>306</v>
      </c>
      <c r="G171" s="136">
        <f t="shared" ref="G171:M174" si="76">SUMIFS(G$10:G$103,$A$10:$A$103,$D171,$E$10:$E$103,$E171,$F$10:$F$103,$F171)</f>
        <v>0</v>
      </c>
      <c r="H171" s="136">
        <f t="shared" si="76"/>
        <v>0</v>
      </c>
      <c r="I171" s="136">
        <f t="shared" si="76"/>
        <v>0</v>
      </c>
      <c r="J171" s="136">
        <f t="shared" si="76"/>
        <v>0</v>
      </c>
      <c r="K171" s="136">
        <f t="shared" si="76"/>
        <v>0</v>
      </c>
      <c r="L171" s="136">
        <f t="shared" si="76"/>
        <v>0</v>
      </c>
      <c r="M171" s="136">
        <f t="shared" si="76"/>
        <v>0</v>
      </c>
      <c r="N171" s="238" t="s">
        <v>324</v>
      </c>
      <c r="O171" s="238" t="s">
        <v>306</v>
      </c>
      <c r="P171" s="136">
        <f t="shared" ref="P171:X174" si="77">SUMIFS(P$10:P$103,$A$10:$A$103,$D171,$N$10:$N$103,$N171,$O$10:$O$103,$O171)</f>
        <v>0</v>
      </c>
      <c r="Q171" s="136">
        <f t="shared" si="77"/>
        <v>0</v>
      </c>
      <c r="R171" s="136">
        <f t="shared" si="77"/>
        <v>0</v>
      </c>
      <c r="S171" s="136">
        <f t="shared" si="77"/>
        <v>0</v>
      </c>
      <c r="T171" s="136">
        <f t="shared" si="77"/>
        <v>0</v>
      </c>
      <c r="U171" s="136">
        <f t="shared" si="77"/>
        <v>0</v>
      </c>
      <c r="V171" s="136">
        <f t="shared" si="77"/>
        <v>0</v>
      </c>
      <c r="W171" s="136">
        <f t="shared" si="77"/>
        <v>0</v>
      </c>
      <c r="X171" s="136">
        <f t="shared" si="77"/>
        <v>0</v>
      </c>
      <c r="Y171" s="908"/>
      <c r="AA171" s="465">
        <f>SUM(G171,P171)</f>
        <v>0</v>
      </c>
      <c r="AB171" s="465">
        <f t="shared" ref="AB171:AB175" si="78">SUM(AC171:AD171)</f>
        <v>0</v>
      </c>
      <c r="AC171" s="465">
        <f>SUM(H171:K171)</f>
        <v>0</v>
      </c>
      <c r="AD171" s="465">
        <f>SUM(Q171:V171)</f>
        <v>0</v>
      </c>
      <c r="AE171" s="465">
        <f>SUM(L171,W171)</f>
        <v>0</v>
      </c>
      <c r="AF171" s="465">
        <f t="shared" ref="AF171:AF175" si="79">SUM(AA171,AB171,AE171)</f>
        <v>0</v>
      </c>
    </row>
    <row r="172" spans="3:32" ht="18" customHeight="1">
      <c r="C172" s="134">
        <v>200</v>
      </c>
      <c r="D172" s="135" t="s">
        <v>234</v>
      </c>
      <c r="E172" s="238" t="s">
        <v>324</v>
      </c>
      <c r="F172" s="238" t="s">
        <v>306</v>
      </c>
      <c r="G172" s="136">
        <f t="shared" si="76"/>
        <v>0</v>
      </c>
      <c r="H172" s="136">
        <f t="shared" si="76"/>
        <v>0</v>
      </c>
      <c r="I172" s="136">
        <f t="shared" si="76"/>
        <v>0</v>
      </c>
      <c r="J172" s="136">
        <f t="shared" si="76"/>
        <v>0</v>
      </c>
      <c r="K172" s="136">
        <f t="shared" si="76"/>
        <v>0</v>
      </c>
      <c r="L172" s="136">
        <f t="shared" si="76"/>
        <v>0</v>
      </c>
      <c r="M172" s="136">
        <f t="shared" si="76"/>
        <v>0</v>
      </c>
      <c r="N172" s="238" t="s">
        <v>324</v>
      </c>
      <c r="O172" s="238" t="s">
        <v>306</v>
      </c>
      <c r="P172" s="136">
        <f t="shared" si="77"/>
        <v>0</v>
      </c>
      <c r="Q172" s="136">
        <f t="shared" si="77"/>
        <v>0</v>
      </c>
      <c r="R172" s="136">
        <f t="shared" si="77"/>
        <v>0</v>
      </c>
      <c r="S172" s="136">
        <f t="shared" si="77"/>
        <v>0</v>
      </c>
      <c r="T172" s="136">
        <f t="shared" si="77"/>
        <v>0</v>
      </c>
      <c r="U172" s="136">
        <f t="shared" si="77"/>
        <v>0</v>
      </c>
      <c r="V172" s="136">
        <f t="shared" si="77"/>
        <v>0</v>
      </c>
      <c r="W172" s="136">
        <f t="shared" si="77"/>
        <v>0</v>
      </c>
      <c r="X172" s="136">
        <f t="shared" si="77"/>
        <v>0</v>
      </c>
      <c r="Y172" s="908"/>
      <c r="AA172" s="465">
        <f>SUM(G172,P172)</f>
        <v>0</v>
      </c>
      <c r="AB172" s="465">
        <f t="shared" si="78"/>
        <v>0</v>
      </c>
      <c r="AC172" s="465">
        <f>SUM(H172:K172)</f>
        <v>0</v>
      </c>
      <c r="AD172" s="465">
        <f>SUM(Q172:V172)</f>
        <v>0</v>
      </c>
      <c r="AE172" s="465">
        <f>SUM(L172,W172)</f>
        <v>0</v>
      </c>
      <c r="AF172" s="465">
        <f t="shared" si="79"/>
        <v>0</v>
      </c>
    </row>
    <row r="173" spans="3:32" ht="18" customHeight="1">
      <c r="C173" s="134">
        <v>300</v>
      </c>
      <c r="D173" s="135" t="s">
        <v>233</v>
      </c>
      <c r="E173" s="238" t="s">
        <v>324</v>
      </c>
      <c r="F173" s="238" t="s">
        <v>306</v>
      </c>
      <c r="G173" s="136">
        <f t="shared" si="76"/>
        <v>0</v>
      </c>
      <c r="H173" s="136">
        <f t="shared" si="76"/>
        <v>0</v>
      </c>
      <c r="I173" s="136">
        <f t="shared" si="76"/>
        <v>0</v>
      </c>
      <c r="J173" s="136">
        <f t="shared" si="76"/>
        <v>0</v>
      </c>
      <c r="K173" s="136">
        <f t="shared" si="76"/>
        <v>0</v>
      </c>
      <c r="L173" s="136">
        <f t="shared" si="76"/>
        <v>0</v>
      </c>
      <c r="M173" s="136">
        <f t="shared" si="76"/>
        <v>0</v>
      </c>
      <c r="N173" s="238" t="s">
        <v>324</v>
      </c>
      <c r="O173" s="238" t="s">
        <v>306</v>
      </c>
      <c r="P173" s="136">
        <f t="shared" si="77"/>
        <v>0</v>
      </c>
      <c r="Q173" s="136">
        <f t="shared" si="77"/>
        <v>0</v>
      </c>
      <c r="R173" s="136">
        <f t="shared" si="77"/>
        <v>0</v>
      </c>
      <c r="S173" s="136">
        <f t="shared" si="77"/>
        <v>0</v>
      </c>
      <c r="T173" s="136">
        <f t="shared" si="77"/>
        <v>0</v>
      </c>
      <c r="U173" s="136">
        <f t="shared" si="77"/>
        <v>0</v>
      </c>
      <c r="V173" s="136">
        <f t="shared" si="77"/>
        <v>0</v>
      </c>
      <c r="W173" s="136">
        <f t="shared" si="77"/>
        <v>0</v>
      </c>
      <c r="X173" s="136">
        <f t="shared" si="77"/>
        <v>0</v>
      </c>
      <c r="Y173" s="908"/>
      <c r="AA173" s="465">
        <f>SUM(G173,P173)</f>
        <v>0</v>
      </c>
      <c r="AB173" s="465">
        <f t="shared" si="78"/>
        <v>0</v>
      </c>
      <c r="AC173" s="465">
        <f>SUM(H173:K173)</f>
        <v>0</v>
      </c>
      <c r="AD173" s="465">
        <f>SUM(Q173:V173)</f>
        <v>0</v>
      </c>
      <c r="AE173" s="465">
        <f>SUM(L173,W173)</f>
        <v>0</v>
      </c>
      <c r="AF173" s="465">
        <f t="shared" si="79"/>
        <v>0</v>
      </c>
    </row>
    <row r="174" spans="3:32" ht="18" customHeight="1">
      <c r="C174" s="134">
        <v>400</v>
      </c>
      <c r="D174" s="137" t="s">
        <v>236</v>
      </c>
      <c r="E174" s="238" t="s">
        <v>324</v>
      </c>
      <c r="F174" s="238" t="s">
        <v>306</v>
      </c>
      <c r="G174" s="136">
        <f t="shared" si="76"/>
        <v>0</v>
      </c>
      <c r="H174" s="136">
        <f t="shared" si="76"/>
        <v>0</v>
      </c>
      <c r="I174" s="136">
        <f t="shared" si="76"/>
        <v>0</v>
      </c>
      <c r="J174" s="136">
        <f t="shared" si="76"/>
        <v>0</v>
      </c>
      <c r="K174" s="136">
        <f t="shared" si="76"/>
        <v>0</v>
      </c>
      <c r="L174" s="136">
        <f t="shared" si="76"/>
        <v>0</v>
      </c>
      <c r="M174" s="136">
        <f t="shared" si="76"/>
        <v>0</v>
      </c>
      <c r="N174" s="238" t="s">
        <v>324</v>
      </c>
      <c r="O174" s="238" t="s">
        <v>306</v>
      </c>
      <c r="P174" s="136">
        <f t="shared" si="77"/>
        <v>0</v>
      </c>
      <c r="Q174" s="136">
        <f t="shared" si="77"/>
        <v>0</v>
      </c>
      <c r="R174" s="136">
        <f t="shared" si="77"/>
        <v>0</v>
      </c>
      <c r="S174" s="136">
        <f t="shared" si="77"/>
        <v>0</v>
      </c>
      <c r="T174" s="136">
        <f t="shared" si="77"/>
        <v>0</v>
      </c>
      <c r="U174" s="136">
        <f t="shared" si="77"/>
        <v>0</v>
      </c>
      <c r="V174" s="136">
        <f t="shared" si="77"/>
        <v>0</v>
      </c>
      <c r="W174" s="136">
        <f t="shared" si="77"/>
        <v>0</v>
      </c>
      <c r="X174" s="136">
        <f t="shared" si="77"/>
        <v>0</v>
      </c>
      <c r="Y174" s="908"/>
      <c r="AA174" s="465">
        <f>SUM(G174,P174)</f>
        <v>0</v>
      </c>
      <c r="AB174" s="465">
        <f t="shared" si="78"/>
        <v>0</v>
      </c>
      <c r="AC174" s="465">
        <f>SUM(H174:K174)</f>
        <v>0</v>
      </c>
      <c r="AD174" s="465">
        <f>SUM(Q174:V174)</f>
        <v>0</v>
      </c>
      <c r="AE174" s="465">
        <f>SUM(L174,W174)</f>
        <v>0</v>
      </c>
      <c r="AF174" s="465">
        <f t="shared" si="79"/>
        <v>0</v>
      </c>
    </row>
    <row r="175" spans="3:32" ht="18" customHeight="1">
      <c r="C175" s="358"/>
      <c r="D175" s="357" t="s">
        <v>12</v>
      </c>
      <c r="E175" s="240" t="s">
        <v>324</v>
      </c>
      <c r="F175" s="240" t="s">
        <v>306</v>
      </c>
      <c r="G175" s="140">
        <f>SUM(G171:G174)</f>
        <v>0</v>
      </c>
      <c r="H175" s="140">
        <f t="shared" ref="H175:M175" si="80">SUM(H171:H174)</f>
        <v>0</v>
      </c>
      <c r="I175" s="140">
        <f t="shared" si="80"/>
        <v>0</v>
      </c>
      <c r="J175" s="140">
        <f t="shared" si="80"/>
        <v>0</v>
      </c>
      <c r="K175" s="140">
        <f t="shared" si="80"/>
        <v>0</v>
      </c>
      <c r="L175" s="140">
        <f t="shared" si="80"/>
        <v>0</v>
      </c>
      <c r="M175" s="140">
        <f t="shared" si="80"/>
        <v>0</v>
      </c>
      <c r="N175" s="240" t="s">
        <v>324</v>
      </c>
      <c r="O175" s="240" t="s">
        <v>306</v>
      </c>
      <c r="P175" s="140">
        <f>SUM(P171:P174)</f>
        <v>0</v>
      </c>
      <c r="Q175" s="140">
        <f t="shared" ref="Q175:X175" si="81">SUM(Q171:Q174)</f>
        <v>0</v>
      </c>
      <c r="R175" s="140">
        <f t="shared" si="81"/>
        <v>0</v>
      </c>
      <c r="S175" s="140">
        <f t="shared" si="81"/>
        <v>0</v>
      </c>
      <c r="T175" s="140">
        <f t="shared" si="81"/>
        <v>0</v>
      </c>
      <c r="U175" s="140">
        <f t="shared" si="81"/>
        <v>0</v>
      </c>
      <c r="V175" s="140">
        <f t="shared" si="81"/>
        <v>0</v>
      </c>
      <c r="W175" s="140">
        <f t="shared" si="81"/>
        <v>0</v>
      </c>
      <c r="X175" s="140">
        <f t="shared" si="81"/>
        <v>0</v>
      </c>
      <c r="Y175" s="908"/>
      <c r="AA175" s="141">
        <f>SUM(G175,P175)</f>
        <v>0</v>
      </c>
      <c r="AB175" s="141">
        <f t="shared" si="78"/>
        <v>0</v>
      </c>
      <c r="AC175" s="141">
        <f>SUM(H175:K175)</f>
        <v>0</v>
      </c>
      <c r="AD175" s="141">
        <f>SUM(Q175:V175)</f>
        <v>0</v>
      </c>
      <c r="AE175" s="141">
        <f>SUM(L175,W175)</f>
        <v>0</v>
      </c>
      <c r="AF175" s="141">
        <f t="shared" si="79"/>
        <v>0</v>
      </c>
    </row>
  </sheetData>
  <mergeCells count="42">
    <mergeCell ref="M122:M124"/>
    <mergeCell ref="P122:P123"/>
    <mergeCell ref="W122:W123"/>
    <mergeCell ref="X122:X124"/>
    <mergeCell ref="E123:E124"/>
    <mergeCell ref="F123:F124"/>
    <mergeCell ref="N123:N124"/>
    <mergeCell ref="O123:O124"/>
    <mergeCell ref="X66:X68"/>
    <mergeCell ref="E67:E68"/>
    <mergeCell ref="F67:F68"/>
    <mergeCell ref="N67:N68"/>
    <mergeCell ref="O67:O68"/>
    <mergeCell ref="C65:C68"/>
    <mergeCell ref="D65:D68"/>
    <mergeCell ref="G66:G67"/>
    <mergeCell ref="L66:L67"/>
    <mergeCell ref="C121:C124"/>
    <mergeCell ref="D121:D124"/>
    <mergeCell ref="G122:G123"/>
    <mergeCell ref="L122:L123"/>
    <mergeCell ref="C6:C9"/>
    <mergeCell ref="D6:D9"/>
    <mergeCell ref="G7:G8"/>
    <mergeCell ref="F8:F9"/>
    <mergeCell ref="E8:E9"/>
    <mergeCell ref="N121:X121"/>
    <mergeCell ref="E121:M121"/>
    <mergeCell ref="N65:X65"/>
    <mergeCell ref="E65:M65"/>
    <mergeCell ref="N6:X6"/>
    <mergeCell ref="E6:M6"/>
    <mergeCell ref="L7:L8"/>
    <mergeCell ref="P7:P8"/>
    <mergeCell ref="O8:O9"/>
    <mergeCell ref="N8:N9"/>
    <mergeCell ref="M7:M9"/>
    <mergeCell ref="X7:X9"/>
    <mergeCell ref="W7:W8"/>
    <mergeCell ref="M66:M68"/>
    <mergeCell ref="P66:P67"/>
    <mergeCell ref="W66:W67"/>
  </mergeCells>
  <phoneticPr fontId="8"/>
  <pageMargins left="0.70866141732283472" right="0.70866141732283472" top="0.74803149606299213" bottom="0.74803149606299213" header="0.31496062992125984" footer="0.31496062992125984"/>
  <pageSetup paperSize="8" scale="72" fitToHeight="0" orientation="landscape" r:id="rId1"/>
  <rowBreaks count="2" manualBreakCount="2">
    <brk id="61" min="1" max="24" man="1"/>
    <brk id="118" min="1" max="2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9"/>
  <sheetViews>
    <sheetView showGridLines="0" view="pageBreakPreview" zoomScaleNormal="100" zoomScaleSheetLayoutView="100" workbookViewId="0"/>
  </sheetViews>
  <sheetFormatPr defaultColWidth="9.140625" defaultRowHeight="15" customHeight="1"/>
  <cols>
    <col min="1" max="1" width="1.42578125" style="1" customWidth="1"/>
    <col min="2" max="2" width="3.28515625" style="1" customWidth="1"/>
    <col min="3" max="3" width="4.5703125" style="1" customWidth="1"/>
    <col min="4" max="4" width="3.28515625" style="1" customWidth="1"/>
    <col min="5" max="5" width="33.7109375" style="1" customWidth="1"/>
    <col min="6" max="8" width="14.28515625" style="1" customWidth="1"/>
    <col min="9" max="9" width="37.28515625" style="1" customWidth="1"/>
    <col min="10" max="10" width="1.42578125" style="1" customWidth="1"/>
    <col min="11" max="11" width="9.140625" style="1"/>
    <col min="12" max="13" width="17.140625" style="1" customWidth="1"/>
    <col min="14" max="14" width="13.85546875" style="1" bestFit="1" customWidth="1"/>
    <col min="15" max="16384" width="9.140625" style="1"/>
  </cols>
  <sheetData>
    <row r="1" spans="2:9" ht="15" customHeight="1">
      <c r="I1" s="235" t="s">
        <v>495</v>
      </c>
    </row>
    <row r="2" spans="2:9" s="5" customFormat="1" ht="17.25">
      <c r="B2" s="66" t="s">
        <v>893</v>
      </c>
      <c r="C2" s="66"/>
      <c r="D2" s="66"/>
      <c r="E2" s="66"/>
      <c r="F2" s="66"/>
      <c r="G2" s="66"/>
      <c r="H2" s="66"/>
      <c r="I2" s="66"/>
    </row>
    <row r="3" spans="2:9" ht="7.5" customHeight="1">
      <c r="G3" s="235"/>
      <c r="H3" s="236"/>
      <c r="I3" s="236"/>
    </row>
    <row r="4" spans="2:9" ht="32.25" customHeight="1">
      <c r="B4" s="102" t="s">
        <v>3</v>
      </c>
      <c r="C4" s="103"/>
      <c r="D4" s="104"/>
      <c r="E4" s="104"/>
      <c r="F4" s="243" t="s">
        <v>239</v>
      </c>
      <c r="G4" s="455" t="s">
        <v>266</v>
      </c>
      <c r="H4" s="457" t="s">
        <v>492</v>
      </c>
      <c r="I4" s="515"/>
    </row>
    <row r="5" spans="2:9" ht="15" customHeight="1">
      <c r="B5" s="105" t="s">
        <v>269</v>
      </c>
      <c r="C5" s="106"/>
      <c r="D5" s="107"/>
      <c r="E5" s="107"/>
      <c r="F5" s="97">
        <f>SUM(F6,F10:F14)</f>
        <v>0</v>
      </c>
      <c r="G5" s="97">
        <f>SUM(G6,G10:G14)</f>
        <v>0</v>
      </c>
      <c r="H5" s="253">
        <f>SUM(F5:G5)</f>
        <v>0</v>
      </c>
      <c r="I5" s="109"/>
    </row>
    <row r="6" spans="2:9" ht="15" customHeight="1">
      <c r="B6" s="92"/>
      <c r="C6" s="75" t="s">
        <v>270</v>
      </c>
      <c r="D6" s="71"/>
      <c r="E6" s="110"/>
      <c r="F6" s="97">
        <f>SUM(F19,F30,F38,F52,F60,F72,F81,F90,F99,F108)</f>
        <v>0</v>
      </c>
      <c r="G6" s="253">
        <f>'様式5-4'!T110</f>
        <v>0</v>
      </c>
      <c r="H6" s="253">
        <f>SUM(F6:G6)</f>
        <v>0</v>
      </c>
      <c r="I6" s="109"/>
    </row>
    <row r="7" spans="2:9" ht="15" customHeight="1">
      <c r="B7" s="92"/>
      <c r="C7" s="77"/>
      <c r="D7" s="76" t="s">
        <v>234</v>
      </c>
      <c r="E7" s="111"/>
      <c r="F7" s="97">
        <f>SUM(F20,F31,F39,F53,F60,F73,F82,F91,F100,F109)</f>
        <v>0</v>
      </c>
      <c r="G7" s="98"/>
      <c r="H7" s="98"/>
      <c r="I7" s="516"/>
    </row>
    <row r="8" spans="2:9" ht="15" customHeight="1">
      <c r="B8" s="92"/>
      <c r="C8" s="77"/>
      <c r="D8" s="76" t="s">
        <v>233</v>
      </c>
      <c r="E8" s="111"/>
      <c r="F8" s="97">
        <f>SUM(F21,F32,F54,F101,F110,F92)</f>
        <v>0</v>
      </c>
      <c r="G8" s="98"/>
      <c r="H8" s="98"/>
      <c r="I8" s="109"/>
    </row>
    <row r="9" spans="2:9" ht="15" customHeight="1">
      <c r="B9" s="92"/>
      <c r="C9" s="77"/>
      <c r="D9" s="76" t="s">
        <v>236</v>
      </c>
      <c r="E9" s="111"/>
      <c r="F9" s="97">
        <f>SUM(F22,F33,F40,F55,F74,F83,F111)</f>
        <v>0</v>
      </c>
      <c r="G9" s="98"/>
      <c r="H9" s="98"/>
      <c r="I9" s="109"/>
    </row>
    <row r="10" spans="2:9" ht="15" customHeight="1">
      <c r="B10" s="92"/>
      <c r="C10" s="75" t="s">
        <v>271</v>
      </c>
      <c r="D10" s="76"/>
      <c r="E10" s="72"/>
      <c r="F10" s="97">
        <f>SUM(F23,F34,F41,F56,F61,F75,F84,F93,F102,F112)</f>
        <v>0</v>
      </c>
      <c r="G10" s="253">
        <f>'様式5-4'!T111</f>
        <v>0</v>
      </c>
      <c r="H10" s="253">
        <f t="shared" ref="H10:H14" si="0">SUM(F10:G10)</f>
        <v>0</v>
      </c>
      <c r="I10" s="241" t="s">
        <v>272</v>
      </c>
    </row>
    <row r="11" spans="2:9" ht="15" customHeight="1">
      <c r="B11" s="112"/>
      <c r="C11" s="76" t="s">
        <v>273</v>
      </c>
      <c r="D11" s="76"/>
      <c r="E11" s="72"/>
      <c r="F11" s="97">
        <f>SUM(F24,F35,F42,F57,F62,F76,F85,F94,F103,F113,F67)</f>
        <v>0</v>
      </c>
      <c r="G11" s="253">
        <f>'様式5-4'!T112</f>
        <v>0</v>
      </c>
      <c r="H11" s="253">
        <f t="shared" si="0"/>
        <v>0</v>
      </c>
      <c r="I11" s="241" t="s">
        <v>267</v>
      </c>
    </row>
    <row r="12" spans="2:9" ht="15" customHeight="1">
      <c r="B12" s="112"/>
      <c r="C12" s="76" t="s">
        <v>274</v>
      </c>
      <c r="D12" s="76"/>
      <c r="E12" s="72"/>
      <c r="F12" s="97">
        <f>SUM(F25,F36,F43,F58,F63,F77,F86,F95,F104,F114,F68)</f>
        <v>0</v>
      </c>
      <c r="G12" s="253">
        <f>'様式5-4'!T113</f>
        <v>0</v>
      </c>
      <c r="H12" s="253">
        <f t="shared" si="0"/>
        <v>0</v>
      </c>
      <c r="I12" s="241" t="s">
        <v>267</v>
      </c>
    </row>
    <row r="13" spans="2:9" ht="15" customHeight="1">
      <c r="B13" s="92"/>
      <c r="C13" s="76" t="s">
        <v>275</v>
      </c>
      <c r="D13" s="76"/>
      <c r="E13" s="72"/>
      <c r="F13" s="97">
        <f>SUM(F26,F64,F78,F87,F96,F105,F115,F69)</f>
        <v>0</v>
      </c>
      <c r="G13" s="253">
        <f>'様式5-4'!T114</f>
        <v>0</v>
      </c>
      <c r="H13" s="253">
        <f t="shared" si="0"/>
        <v>0</v>
      </c>
      <c r="I13" s="241" t="s">
        <v>267</v>
      </c>
    </row>
    <row r="14" spans="2:9" ht="15" customHeight="1">
      <c r="B14" s="61"/>
      <c r="C14" s="76" t="s">
        <v>276</v>
      </c>
      <c r="D14" s="76"/>
      <c r="E14" s="72"/>
      <c r="F14" s="97">
        <f>SUM(F27,F65,F79,F88,F97,F106,F116,F70)</f>
        <v>0</v>
      </c>
      <c r="G14" s="253">
        <f>'様式5-4'!T115</f>
        <v>0</v>
      </c>
      <c r="H14" s="253">
        <f t="shared" si="0"/>
        <v>0</v>
      </c>
      <c r="I14" s="241" t="s">
        <v>267</v>
      </c>
    </row>
    <row r="15" spans="2:9" ht="7.5" customHeight="1">
      <c r="G15" s="450"/>
      <c r="H15" s="451"/>
      <c r="I15" s="451"/>
    </row>
    <row r="16" spans="2:9" ht="15" customHeight="1">
      <c r="B16" s="1" t="s">
        <v>491</v>
      </c>
      <c r="I16" s="450" t="s">
        <v>10</v>
      </c>
    </row>
    <row r="17" spans="2:9" ht="15" customHeight="1">
      <c r="B17" s="512" t="s">
        <v>3</v>
      </c>
      <c r="C17" s="56"/>
      <c r="D17" s="56"/>
      <c r="E17" s="57"/>
      <c r="F17" s="237" t="s">
        <v>239</v>
      </c>
      <c r="G17" s="512" t="s">
        <v>25</v>
      </c>
      <c r="H17" s="513"/>
      <c r="I17" s="514"/>
    </row>
    <row r="18" spans="2:9" ht="15" customHeight="1">
      <c r="B18" s="96" t="s">
        <v>117</v>
      </c>
      <c r="C18" s="114" t="s">
        <v>121</v>
      </c>
      <c r="D18" s="94"/>
      <c r="E18" s="94"/>
      <c r="F18" s="97">
        <f>SUM(F19,F23:F27)</f>
        <v>0</v>
      </c>
      <c r="G18" s="93"/>
      <c r="H18" s="108"/>
      <c r="I18" s="109"/>
    </row>
    <row r="19" spans="2:9" ht="15" customHeight="1">
      <c r="B19" s="92"/>
      <c r="C19" s="75" t="s">
        <v>277</v>
      </c>
      <c r="D19" s="77"/>
      <c r="E19" s="115"/>
      <c r="F19" s="97">
        <f>SUM(F20:F22)</f>
        <v>0</v>
      </c>
      <c r="G19" s="93"/>
      <c r="H19" s="108"/>
      <c r="I19" s="109"/>
    </row>
    <row r="20" spans="2:9" ht="15" customHeight="1">
      <c r="B20" s="92"/>
      <c r="C20" s="77"/>
      <c r="D20" s="76" t="s">
        <v>234</v>
      </c>
      <c r="E20" s="111"/>
      <c r="F20" s="97">
        <f>'様式5-4'!AA142</f>
        <v>0</v>
      </c>
      <c r="G20" s="93"/>
      <c r="H20" s="108"/>
      <c r="I20" s="109"/>
    </row>
    <row r="21" spans="2:9" ht="15" customHeight="1">
      <c r="B21" s="92"/>
      <c r="C21" s="77"/>
      <c r="D21" s="76" t="s">
        <v>233</v>
      </c>
      <c r="E21" s="111"/>
      <c r="F21" s="97">
        <f>'様式5-4'!AA143</f>
        <v>0</v>
      </c>
      <c r="G21" s="93"/>
      <c r="H21" s="108"/>
      <c r="I21" s="109"/>
    </row>
    <row r="22" spans="2:9" ht="15" customHeight="1">
      <c r="B22" s="92"/>
      <c r="C22" s="77"/>
      <c r="D22" s="76" t="s">
        <v>236</v>
      </c>
      <c r="E22" s="111"/>
      <c r="F22" s="97">
        <f>'様式5-4'!AA144</f>
        <v>0</v>
      </c>
      <c r="G22" s="93"/>
      <c r="H22" s="108"/>
      <c r="I22" s="109"/>
    </row>
    <row r="23" spans="2:9" ht="15" customHeight="1">
      <c r="B23" s="92"/>
      <c r="C23" s="75" t="s">
        <v>278</v>
      </c>
      <c r="D23" s="76"/>
      <c r="E23" s="72"/>
      <c r="F23" s="97">
        <f>'様式5-4'!AA133</f>
        <v>0</v>
      </c>
      <c r="G23" s="93"/>
      <c r="H23" s="108"/>
      <c r="I23" s="109"/>
    </row>
    <row r="24" spans="2:9" ht="15" customHeight="1">
      <c r="B24" s="112"/>
      <c r="C24" s="76" t="s">
        <v>279</v>
      </c>
      <c r="D24" s="76"/>
      <c r="E24" s="72"/>
      <c r="F24" s="97">
        <f>'様式5-4'!AA134</f>
        <v>0</v>
      </c>
      <c r="G24" s="93"/>
      <c r="H24" s="108"/>
      <c r="I24" s="109"/>
    </row>
    <row r="25" spans="2:9" ht="15" customHeight="1">
      <c r="B25" s="112"/>
      <c r="C25" s="76" t="s">
        <v>280</v>
      </c>
      <c r="D25" s="76"/>
      <c r="E25" s="72"/>
      <c r="F25" s="97">
        <f>'様式5-4'!AA135</f>
        <v>0</v>
      </c>
      <c r="G25" s="93"/>
      <c r="H25" s="108"/>
      <c r="I25" s="109"/>
    </row>
    <row r="26" spans="2:9" ht="15" customHeight="1">
      <c r="B26" s="92"/>
      <c r="C26" s="76" t="s">
        <v>281</v>
      </c>
      <c r="D26" s="76"/>
      <c r="E26" s="72"/>
      <c r="F26" s="97">
        <f>'様式5-4'!AA136</f>
        <v>0</v>
      </c>
      <c r="G26" s="93"/>
      <c r="H26" s="108"/>
      <c r="I26" s="109"/>
    </row>
    <row r="27" spans="2:9" ht="15" customHeight="1">
      <c r="B27" s="92"/>
      <c r="C27" s="76" t="s">
        <v>282</v>
      </c>
      <c r="D27" s="76"/>
      <c r="E27" s="72"/>
      <c r="F27" s="97">
        <f>'様式5-4'!AA137</f>
        <v>0</v>
      </c>
      <c r="G27" s="93"/>
      <c r="H27" s="108"/>
      <c r="I27" s="109"/>
    </row>
    <row r="28" spans="2:9" ht="15" customHeight="1">
      <c r="B28" s="96" t="s">
        <v>118</v>
      </c>
      <c r="C28" s="94" t="s">
        <v>122</v>
      </c>
      <c r="D28" s="94"/>
      <c r="E28" s="94"/>
      <c r="F28" s="97">
        <f t="shared" ref="F28" si="1">SUM(F29,F37,F44,F51,F59,F66,F71,F80,F89,F98)</f>
        <v>0</v>
      </c>
      <c r="G28" s="93"/>
      <c r="H28" s="108"/>
      <c r="I28" s="109"/>
    </row>
    <row r="29" spans="2:9" ht="15" customHeight="1">
      <c r="B29" s="112"/>
      <c r="C29" s="96" t="s">
        <v>217</v>
      </c>
      <c r="D29" s="62" t="s">
        <v>207</v>
      </c>
      <c r="E29" s="94"/>
      <c r="F29" s="97">
        <f>SUM(F30,F34:F36)</f>
        <v>0</v>
      </c>
      <c r="G29" s="93"/>
      <c r="H29" s="108"/>
      <c r="I29" s="109"/>
    </row>
    <row r="30" spans="2:9" ht="15" customHeight="1">
      <c r="B30" s="112"/>
      <c r="C30" s="89"/>
      <c r="D30" s="75" t="s">
        <v>277</v>
      </c>
      <c r="E30" s="77"/>
      <c r="F30" s="97">
        <f>SUM(F31:F33)</f>
        <v>0</v>
      </c>
      <c r="G30" s="93"/>
      <c r="H30" s="108"/>
      <c r="I30" s="109"/>
    </row>
    <row r="31" spans="2:9" ht="15" customHeight="1">
      <c r="B31" s="112"/>
      <c r="C31" s="89"/>
      <c r="D31" s="77"/>
      <c r="E31" s="76" t="s">
        <v>234</v>
      </c>
      <c r="F31" s="97">
        <f>'様式5-4'!H142</f>
        <v>0</v>
      </c>
      <c r="G31" s="93"/>
      <c r="H31" s="108"/>
      <c r="I31" s="109"/>
    </row>
    <row r="32" spans="2:9" ht="15" customHeight="1">
      <c r="B32" s="112"/>
      <c r="C32" s="89"/>
      <c r="D32" s="77"/>
      <c r="E32" s="76" t="s">
        <v>233</v>
      </c>
      <c r="F32" s="97">
        <f>'様式5-4'!H143</f>
        <v>0</v>
      </c>
      <c r="G32" s="93"/>
      <c r="H32" s="108"/>
      <c r="I32" s="109"/>
    </row>
    <row r="33" spans="2:9" ht="15" customHeight="1">
      <c r="B33" s="112"/>
      <c r="C33" s="116"/>
      <c r="D33" s="77"/>
      <c r="E33" s="76" t="s">
        <v>236</v>
      </c>
      <c r="F33" s="97">
        <f>'様式5-4'!H144</f>
        <v>0</v>
      </c>
      <c r="G33" s="93"/>
      <c r="H33" s="108"/>
      <c r="I33" s="109"/>
    </row>
    <row r="34" spans="2:9" ht="15" customHeight="1">
      <c r="B34" s="112"/>
      <c r="C34" s="89"/>
      <c r="D34" s="75" t="s">
        <v>278</v>
      </c>
      <c r="E34" s="76"/>
      <c r="F34" s="97">
        <f>'様式5-4'!H133</f>
        <v>0</v>
      </c>
      <c r="G34" s="93"/>
      <c r="H34" s="108"/>
      <c r="I34" s="109"/>
    </row>
    <row r="35" spans="2:9" ht="15" customHeight="1">
      <c r="B35" s="112"/>
      <c r="C35" s="89"/>
      <c r="D35" s="76" t="s">
        <v>279</v>
      </c>
      <c r="E35" s="76"/>
      <c r="F35" s="97">
        <f>'様式5-4'!H134</f>
        <v>0</v>
      </c>
      <c r="G35" s="93"/>
      <c r="H35" s="108"/>
      <c r="I35" s="109"/>
    </row>
    <row r="36" spans="2:9" ht="15" customHeight="1">
      <c r="B36" s="112"/>
      <c r="C36" s="89"/>
      <c r="D36" s="76" t="s">
        <v>280</v>
      </c>
      <c r="E36" s="76"/>
      <c r="F36" s="97">
        <f>'様式5-4'!H135</f>
        <v>0</v>
      </c>
      <c r="G36" s="93"/>
      <c r="H36" s="108"/>
      <c r="I36" s="109"/>
    </row>
    <row r="37" spans="2:9" ht="15" customHeight="1">
      <c r="B37" s="92"/>
      <c r="C37" s="96" t="s">
        <v>218</v>
      </c>
      <c r="D37" s="95" t="s">
        <v>209</v>
      </c>
      <c r="E37" s="94"/>
      <c r="F37" s="97">
        <f>SUM(F38,F41:F43)</f>
        <v>0</v>
      </c>
      <c r="G37" s="93"/>
      <c r="H37" s="108"/>
      <c r="I37" s="109"/>
    </row>
    <row r="38" spans="2:9" ht="15" customHeight="1">
      <c r="B38" s="112"/>
      <c r="C38" s="89"/>
      <c r="D38" s="75" t="s">
        <v>277</v>
      </c>
      <c r="E38" s="77"/>
      <c r="F38" s="97">
        <f>SUM(F39:F40)</f>
        <v>0</v>
      </c>
      <c r="G38" s="93"/>
      <c r="H38" s="108"/>
      <c r="I38" s="109"/>
    </row>
    <row r="39" spans="2:9" ht="15" customHeight="1">
      <c r="B39" s="112"/>
      <c r="C39" s="89"/>
      <c r="D39" s="77"/>
      <c r="E39" s="76" t="s">
        <v>234</v>
      </c>
      <c r="F39" s="97">
        <f>'様式5-4'!I142</f>
        <v>0</v>
      </c>
      <c r="G39" s="93"/>
      <c r="H39" s="108"/>
      <c r="I39" s="109"/>
    </row>
    <row r="40" spans="2:9" ht="15" customHeight="1">
      <c r="B40" s="112"/>
      <c r="C40" s="89"/>
      <c r="D40" s="77"/>
      <c r="E40" s="76" t="s">
        <v>236</v>
      </c>
      <c r="F40" s="97">
        <f>'様式5-4'!I144</f>
        <v>0</v>
      </c>
      <c r="G40" s="93"/>
      <c r="H40" s="108"/>
      <c r="I40" s="109"/>
    </row>
    <row r="41" spans="2:9" ht="15" customHeight="1">
      <c r="B41" s="112"/>
      <c r="C41" s="89"/>
      <c r="D41" s="75" t="s">
        <v>278</v>
      </c>
      <c r="E41" s="76"/>
      <c r="F41" s="97">
        <f>'様式5-4'!I133</f>
        <v>0</v>
      </c>
      <c r="G41" s="93"/>
      <c r="H41" s="108"/>
      <c r="I41" s="109"/>
    </row>
    <row r="42" spans="2:9" ht="15" customHeight="1">
      <c r="B42" s="112"/>
      <c r="C42" s="89"/>
      <c r="D42" s="76" t="s">
        <v>279</v>
      </c>
      <c r="E42" s="76"/>
      <c r="F42" s="97">
        <f>'様式5-4'!I134</f>
        <v>0</v>
      </c>
      <c r="G42" s="93"/>
      <c r="H42" s="108"/>
      <c r="I42" s="109"/>
    </row>
    <row r="43" spans="2:9" ht="15" customHeight="1">
      <c r="B43" s="112"/>
      <c r="C43" s="89"/>
      <c r="D43" s="76" t="s">
        <v>280</v>
      </c>
      <c r="E43" s="76"/>
      <c r="F43" s="97">
        <f>'様式5-4'!I135</f>
        <v>0</v>
      </c>
      <c r="G43" s="93"/>
      <c r="H43" s="108"/>
      <c r="I43" s="109"/>
    </row>
    <row r="44" spans="2:9" ht="15" customHeight="1">
      <c r="B44" s="92"/>
      <c r="C44" s="96" t="s">
        <v>220</v>
      </c>
      <c r="D44" s="95" t="s">
        <v>219</v>
      </c>
      <c r="E44" s="94"/>
      <c r="F44" s="98"/>
      <c r="G44" s="93" t="s">
        <v>504</v>
      </c>
      <c r="H44" s="108"/>
      <c r="I44" s="109"/>
    </row>
    <row r="45" spans="2:9" ht="15" customHeight="1">
      <c r="B45" s="112"/>
      <c r="C45" s="116"/>
      <c r="D45" s="75" t="s">
        <v>277</v>
      </c>
      <c r="E45" s="77"/>
      <c r="F45" s="98"/>
      <c r="G45" s="93" t="s">
        <v>505</v>
      </c>
      <c r="H45" s="108"/>
      <c r="I45" s="109"/>
    </row>
    <row r="46" spans="2:9" ht="15" customHeight="1">
      <c r="B46" s="112"/>
      <c r="C46" s="89"/>
      <c r="D46" s="77"/>
      <c r="E46" s="76" t="s">
        <v>234</v>
      </c>
      <c r="F46" s="98"/>
      <c r="G46" s="93" t="s">
        <v>505</v>
      </c>
      <c r="H46" s="108"/>
      <c r="I46" s="109"/>
    </row>
    <row r="47" spans="2:9" ht="15" customHeight="1">
      <c r="B47" s="112"/>
      <c r="C47" s="89"/>
      <c r="D47" s="77"/>
      <c r="E47" s="76" t="s">
        <v>236</v>
      </c>
      <c r="F47" s="98"/>
      <c r="G47" s="93" t="s">
        <v>505</v>
      </c>
      <c r="H47" s="108"/>
      <c r="I47" s="109"/>
    </row>
    <row r="48" spans="2:9" ht="15" customHeight="1">
      <c r="B48" s="112"/>
      <c r="C48" s="116"/>
      <c r="D48" s="75" t="s">
        <v>278</v>
      </c>
      <c r="E48" s="76"/>
      <c r="F48" s="98"/>
      <c r="G48" s="93" t="s">
        <v>505</v>
      </c>
      <c r="H48" s="108"/>
      <c r="I48" s="109"/>
    </row>
    <row r="49" spans="2:9" ht="15" customHeight="1">
      <c r="B49" s="112"/>
      <c r="C49" s="89"/>
      <c r="D49" s="76" t="s">
        <v>279</v>
      </c>
      <c r="E49" s="76"/>
      <c r="F49" s="98"/>
      <c r="G49" s="93" t="s">
        <v>505</v>
      </c>
      <c r="H49" s="108"/>
      <c r="I49" s="109"/>
    </row>
    <row r="50" spans="2:9" ht="15" customHeight="1">
      <c r="B50" s="112"/>
      <c r="C50" s="89"/>
      <c r="D50" s="76" t="s">
        <v>280</v>
      </c>
      <c r="E50" s="76"/>
      <c r="F50" s="98"/>
      <c r="G50" s="93" t="s">
        <v>505</v>
      </c>
      <c r="H50" s="108"/>
      <c r="I50" s="109"/>
    </row>
    <row r="51" spans="2:9" ht="15" customHeight="1">
      <c r="B51" s="92"/>
      <c r="C51" s="96" t="s">
        <v>221</v>
      </c>
      <c r="D51" s="95" t="s">
        <v>205</v>
      </c>
      <c r="E51" s="94"/>
      <c r="F51" s="97">
        <f>SUM(F52,F56:F58)</f>
        <v>0</v>
      </c>
      <c r="G51" s="93"/>
      <c r="H51" s="108"/>
      <c r="I51" s="109"/>
    </row>
    <row r="52" spans="2:9" ht="15" customHeight="1">
      <c r="B52" s="112"/>
      <c r="C52" s="116"/>
      <c r="D52" s="75" t="s">
        <v>277</v>
      </c>
      <c r="E52" s="77"/>
      <c r="F52" s="97">
        <f>SUM(F53:F55)</f>
        <v>0</v>
      </c>
      <c r="G52" s="93"/>
      <c r="H52" s="108"/>
      <c r="I52" s="109"/>
    </row>
    <row r="53" spans="2:9" ht="15" customHeight="1">
      <c r="B53" s="112"/>
      <c r="C53" s="89"/>
      <c r="D53" s="77"/>
      <c r="E53" s="76" t="s">
        <v>234</v>
      </c>
      <c r="F53" s="97">
        <f>'様式5-4'!K142</f>
        <v>0</v>
      </c>
      <c r="G53" s="93"/>
      <c r="H53" s="108"/>
      <c r="I53" s="109"/>
    </row>
    <row r="54" spans="2:9" ht="15" customHeight="1">
      <c r="B54" s="112"/>
      <c r="C54" s="89"/>
      <c r="D54" s="77"/>
      <c r="E54" s="76" t="s">
        <v>233</v>
      </c>
      <c r="F54" s="97">
        <f>'様式5-4'!K143</f>
        <v>0</v>
      </c>
      <c r="G54" s="93"/>
      <c r="H54" s="108"/>
      <c r="I54" s="109"/>
    </row>
    <row r="55" spans="2:9" ht="15" customHeight="1">
      <c r="B55" s="112"/>
      <c r="C55" s="116"/>
      <c r="D55" s="77"/>
      <c r="E55" s="76" t="s">
        <v>236</v>
      </c>
      <c r="F55" s="97">
        <f>'様式5-4'!K144</f>
        <v>0</v>
      </c>
      <c r="G55" s="93"/>
      <c r="H55" s="108"/>
      <c r="I55" s="109"/>
    </row>
    <row r="56" spans="2:9" ht="15" customHeight="1">
      <c r="B56" s="112"/>
      <c r="C56" s="89"/>
      <c r="D56" s="75" t="s">
        <v>278</v>
      </c>
      <c r="E56" s="76"/>
      <c r="F56" s="97">
        <f>'様式5-4'!K133</f>
        <v>0</v>
      </c>
      <c r="G56" s="93"/>
      <c r="H56" s="108"/>
      <c r="I56" s="109"/>
    </row>
    <row r="57" spans="2:9" ht="15" customHeight="1">
      <c r="B57" s="112"/>
      <c r="C57" s="89"/>
      <c r="D57" s="76" t="s">
        <v>279</v>
      </c>
      <c r="E57" s="76"/>
      <c r="F57" s="97">
        <f>'様式5-4'!K134</f>
        <v>0</v>
      </c>
      <c r="G57" s="93"/>
      <c r="H57" s="108"/>
      <c r="I57" s="109"/>
    </row>
    <row r="58" spans="2:9" ht="15" customHeight="1">
      <c r="B58" s="112"/>
      <c r="C58" s="89"/>
      <c r="D58" s="76" t="s">
        <v>280</v>
      </c>
      <c r="E58" s="76"/>
      <c r="F58" s="97">
        <f>'様式5-4'!K135</f>
        <v>0</v>
      </c>
      <c r="G58" s="93"/>
      <c r="H58" s="108"/>
      <c r="I58" s="109"/>
    </row>
    <row r="59" spans="2:9" ht="15" customHeight="1">
      <c r="B59" s="92"/>
      <c r="C59" s="96" t="s">
        <v>222</v>
      </c>
      <c r="D59" s="95" t="s">
        <v>211</v>
      </c>
      <c r="E59" s="94"/>
      <c r="F59" s="97">
        <f>SUM(F60:F65)</f>
        <v>0</v>
      </c>
      <c r="G59" s="93"/>
      <c r="H59" s="108"/>
      <c r="I59" s="109"/>
    </row>
    <row r="60" spans="2:9" ht="15" customHeight="1">
      <c r="B60" s="112"/>
      <c r="C60" s="116"/>
      <c r="D60" s="75" t="s">
        <v>283</v>
      </c>
      <c r="E60" s="77"/>
      <c r="F60" s="97">
        <f>'様式5-4'!Q132</f>
        <v>0</v>
      </c>
      <c r="G60" s="93"/>
      <c r="H60" s="108"/>
      <c r="I60" s="109"/>
    </row>
    <row r="61" spans="2:9" ht="15" customHeight="1">
      <c r="B61" s="112"/>
      <c r="C61" s="116"/>
      <c r="D61" s="75" t="s">
        <v>278</v>
      </c>
      <c r="E61" s="76"/>
      <c r="F61" s="97">
        <f>'様式5-4'!Q133</f>
        <v>0</v>
      </c>
      <c r="G61" s="93"/>
      <c r="H61" s="108"/>
      <c r="I61" s="109"/>
    </row>
    <row r="62" spans="2:9" ht="15" customHeight="1">
      <c r="B62" s="112"/>
      <c r="C62" s="89"/>
      <c r="D62" s="76" t="s">
        <v>279</v>
      </c>
      <c r="E62" s="76"/>
      <c r="F62" s="97">
        <f>'様式5-4'!Q134</f>
        <v>0</v>
      </c>
      <c r="G62" s="93"/>
      <c r="H62" s="108"/>
      <c r="I62" s="109"/>
    </row>
    <row r="63" spans="2:9" ht="15" customHeight="1">
      <c r="B63" s="112"/>
      <c r="C63" s="89"/>
      <c r="D63" s="76" t="s">
        <v>280</v>
      </c>
      <c r="E63" s="76"/>
      <c r="F63" s="97">
        <f>'様式5-4'!Q135</f>
        <v>0</v>
      </c>
      <c r="G63" s="93"/>
      <c r="H63" s="108"/>
      <c r="I63" s="109"/>
    </row>
    <row r="64" spans="2:9" ht="15" customHeight="1">
      <c r="B64" s="112"/>
      <c r="C64" s="89"/>
      <c r="D64" s="76" t="s">
        <v>281</v>
      </c>
      <c r="E64" s="76"/>
      <c r="F64" s="97">
        <f>'様式5-4'!Q136</f>
        <v>0</v>
      </c>
      <c r="G64" s="93"/>
      <c r="H64" s="108"/>
      <c r="I64" s="109"/>
    </row>
    <row r="65" spans="2:9" ht="15" customHeight="1">
      <c r="B65" s="112"/>
      <c r="C65" s="117"/>
      <c r="D65" s="76" t="s">
        <v>282</v>
      </c>
      <c r="E65" s="76"/>
      <c r="F65" s="97">
        <f>'様式5-4'!Q137</f>
        <v>0</v>
      </c>
      <c r="G65" s="93"/>
      <c r="H65" s="108"/>
      <c r="I65" s="109"/>
    </row>
    <row r="66" spans="2:9" ht="15" customHeight="1">
      <c r="B66" s="92"/>
      <c r="C66" s="96" t="s">
        <v>224</v>
      </c>
      <c r="D66" s="95" t="s">
        <v>213</v>
      </c>
      <c r="E66" s="94"/>
      <c r="F66" s="97">
        <f>SUM(F67:F70)</f>
        <v>0</v>
      </c>
      <c r="G66" s="93"/>
      <c r="H66" s="108"/>
      <c r="I66" s="109"/>
    </row>
    <row r="67" spans="2:9" ht="15" customHeight="1">
      <c r="B67" s="112"/>
      <c r="C67" s="89"/>
      <c r="D67" s="76" t="s">
        <v>279</v>
      </c>
      <c r="E67" s="76"/>
      <c r="F67" s="97">
        <f>'様式5-4'!R134</f>
        <v>0</v>
      </c>
      <c r="G67" s="93"/>
      <c r="H67" s="108"/>
      <c r="I67" s="109"/>
    </row>
    <row r="68" spans="2:9" ht="15" customHeight="1">
      <c r="B68" s="112"/>
      <c r="C68" s="116"/>
      <c r="D68" s="76" t="s">
        <v>280</v>
      </c>
      <c r="E68" s="76"/>
      <c r="F68" s="97">
        <f>'様式5-4'!R135</f>
        <v>0</v>
      </c>
      <c r="G68" s="93"/>
      <c r="H68" s="108"/>
      <c r="I68" s="109"/>
    </row>
    <row r="69" spans="2:9" ht="15" customHeight="1">
      <c r="B69" s="112"/>
      <c r="C69" s="89"/>
      <c r="D69" s="76" t="s">
        <v>281</v>
      </c>
      <c r="E69" s="76"/>
      <c r="F69" s="97">
        <f>'様式5-4'!R136</f>
        <v>0</v>
      </c>
      <c r="G69" s="93"/>
      <c r="H69" s="108"/>
      <c r="I69" s="109"/>
    </row>
    <row r="70" spans="2:9" ht="15" customHeight="1">
      <c r="B70" s="112"/>
      <c r="C70" s="117"/>
      <c r="D70" s="76" t="s">
        <v>282</v>
      </c>
      <c r="E70" s="76"/>
      <c r="F70" s="97">
        <f>'様式5-4'!R137</f>
        <v>0</v>
      </c>
      <c r="G70" s="93"/>
      <c r="H70" s="108"/>
      <c r="I70" s="109"/>
    </row>
    <row r="71" spans="2:9" ht="15" customHeight="1">
      <c r="B71" s="92"/>
      <c r="C71" s="96" t="s">
        <v>225</v>
      </c>
      <c r="D71" s="95" t="s">
        <v>223</v>
      </c>
      <c r="E71" s="94"/>
      <c r="F71" s="97">
        <f>SUM(F72,F75:F79)</f>
        <v>0</v>
      </c>
      <c r="G71" s="93"/>
      <c r="H71" s="108"/>
      <c r="I71" s="109"/>
    </row>
    <row r="72" spans="2:9" ht="15" customHeight="1">
      <c r="B72" s="112"/>
      <c r="C72" s="116"/>
      <c r="D72" s="75" t="s">
        <v>277</v>
      </c>
      <c r="E72" s="77"/>
      <c r="F72" s="97">
        <f>SUM(F73:F74)</f>
        <v>0</v>
      </c>
      <c r="G72" s="93"/>
      <c r="H72" s="108"/>
      <c r="I72" s="109"/>
    </row>
    <row r="73" spans="2:9" ht="15" customHeight="1">
      <c r="B73" s="112"/>
      <c r="C73" s="89"/>
      <c r="D73" s="77"/>
      <c r="E73" s="76" t="s">
        <v>234</v>
      </c>
      <c r="F73" s="97">
        <f>'様式5-4'!S142</f>
        <v>0</v>
      </c>
      <c r="G73" s="93"/>
      <c r="H73" s="108"/>
      <c r="I73" s="109"/>
    </row>
    <row r="74" spans="2:9" ht="15" customHeight="1">
      <c r="B74" s="112"/>
      <c r="C74" s="89"/>
      <c r="D74" s="77"/>
      <c r="E74" s="76" t="s">
        <v>236</v>
      </c>
      <c r="F74" s="97">
        <f>'様式5-4'!S144</f>
        <v>0</v>
      </c>
      <c r="G74" s="93"/>
      <c r="H74" s="108"/>
      <c r="I74" s="109"/>
    </row>
    <row r="75" spans="2:9" ht="15" customHeight="1">
      <c r="B75" s="112"/>
      <c r="C75" s="116"/>
      <c r="D75" s="75" t="s">
        <v>278</v>
      </c>
      <c r="E75" s="76"/>
      <c r="F75" s="97">
        <f>'様式5-4'!S133</f>
        <v>0</v>
      </c>
      <c r="G75" s="93"/>
      <c r="H75" s="108"/>
      <c r="I75" s="109"/>
    </row>
    <row r="76" spans="2:9" ht="15" customHeight="1">
      <c r="B76" s="112"/>
      <c r="C76" s="89"/>
      <c r="D76" s="76" t="s">
        <v>279</v>
      </c>
      <c r="E76" s="76"/>
      <c r="F76" s="97">
        <f>'様式5-4'!S134</f>
        <v>0</v>
      </c>
      <c r="G76" s="93"/>
      <c r="H76" s="108"/>
      <c r="I76" s="109"/>
    </row>
    <row r="77" spans="2:9" ht="15" customHeight="1">
      <c r="B77" s="112"/>
      <c r="C77" s="89"/>
      <c r="D77" s="76" t="s">
        <v>280</v>
      </c>
      <c r="E77" s="76"/>
      <c r="F77" s="97">
        <f>'様式5-4'!S135</f>
        <v>0</v>
      </c>
      <c r="G77" s="93"/>
      <c r="H77" s="108"/>
      <c r="I77" s="109"/>
    </row>
    <row r="78" spans="2:9" ht="15" customHeight="1">
      <c r="B78" s="112"/>
      <c r="C78" s="89"/>
      <c r="D78" s="76" t="s">
        <v>281</v>
      </c>
      <c r="E78" s="76"/>
      <c r="F78" s="97">
        <f>'様式5-4'!S136</f>
        <v>0</v>
      </c>
      <c r="G78" s="93"/>
      <c r="H78" s="108"/>
      <c r="I78" s="109"/>
    </row>
    <row r="79" spans="2:9" ht="15" customHeight="1">
      <c r="B79" s="112"/>
      <c r="C79" s="117"/>
      <c r="D79" s="76" t="s">
        <v>282</v>
      </c>
      <c r="E79" s="76"/>
      <c r="F79" s="97">
        <f>'様式5-4'!S137</f>
        <v>0</v>
      </c>
      <c r="G79" s="93"/>
      <c r="H79" s="108"/>
      <c r="I79" s="109"/>
    </row>
    <row r="80" spans="2:9" ht="15" customHeight="1">
      <c r="B80" s="92"/>
      <c r="C80" s="96" t="s">
        <v>226</v>
      </c>
      <c r="D80" s="95" t="s">
        <v>214</v>
      </c>
      <c r="E80" s="94"/>
      <c r="F80" s="97">
        <f>SUM(F81,F84:F88)</f>
        <v>0</v>
      </c>
      <c r="G80" s="93"/>
      <c r="H80" s="108"/>
      <c r="I80" s="109"/>
    </row>
    <row r="81" spans="2:9" ht="15" customHeight="1">
      <c r="B81" s="112"/>
      <c r="C81" s="116"/>
      <c r="D81" s="75" t="s">
        <v>277</v>
      </c>
      <c r="E81" s="77"/>
      <c r="F81" s="97">
        <f>SUM(F82:F83)</f>
        <v>0</v>
      </c>
      <c r="G81" s="93"/>
      <c r="H81" s="108"/>
      <c r="I81" s="109"/>
    </row>
    <row r="82" spans="2:9" ht="15" customHeight="1">
      <c r="B82" s="112"/>
      <c r="C82" s="89"/>
      <c r="D82" s="77"/>
      <c r="E82" s="76" t="s">
        <v>234</v>
      </c>
      <c r="F82" s="97">
        <f>'様式5-4'!T142</f>
        <v>0</v>
      </c>
      <c r="G82" s="93"/>
      <c r="H82" s="108"/>
      <c r="I82" s="109"/>
    </row>
    <row r="83" spans="2:9" ht="15" customHeight="1">
      <c r="B83" s="112"/>
      <c r="C83" s="89"/>
      <c r="D83" s="77"/>
      <c r="E83" s="76" t="s">
        <v>236</v>
      </c>
      <c r="F83" s="97">
        <f>'様式5-4'!T144</f>
        <v>0</v>
      </c>
      <c r="G83" s="93"/>
      <c r="H83" s="108"/>
      <c r="I83" s="109"/>
    </row>
    <row r="84" spans="2:9" ht="15" customHeight="1">
      <c r="B84" s="112"/>
      <c r="C84" s="116"/>
      <c r="D84" s="75" t="s">
        <v>278</v>
      </c>
      <c r="E84" s="76"/>
      <c r="F84" s="97">
        <f>'様式5-4'!T133</f>
        <v>0</v>
      </c>
      <c r="G84" s="93"/>
      <c r="H84" s="108"/>
      <c r="I84" s="109"/>
    </row>
    <row r="85" spans="2:9" ht="15" customHeight="1">
      <c r="B85" s="112"/>
      <c r="C85" s="89"/>
      <c r="D85" s="76" t="s">
        <v>279</v>
      </c>
      <c r="E85" s="76"/>
      <c r="F85" s="97">
        <f>'様式5-4'!T134</f>
        <v>0</v>
      </c>
      <c r="G85" s="93"/>
      <c r="H85" s="108"/>
      <c r="I85" s="109"/>
    </row>
    <row r="86" spans="2:9" ht="15" customHeight="1">
      <c r="B86" s="112"/>
      <c r="C86" s="89"/>
      <c r="D86" s="76" t="s">
        <v>280</v>
      </c>
      <c r="E86" s="76"/>
      <c r="F86" s="97">
        <f>'様式5-4'!T135</f>
        <v>0</v>
      </c>
      <c r="G86" s="93"/>
      <c r="H86" s="108"/>
      <c r="I86" s="109"/>
    </row>
    <row r="87" spans="2:9" ht="15" customHeight="1">
      <c r="B87" s="112"/>
      <c r="C87" s="89"/>
      <c r="D87" s="76" t="s">
        <v>281</v>
      </c>
      <c r="E87" s="76"/>
      <c r="F87" s="97">
        <f>'様式5-4'!T136</f>
        <v>0</v>
      </c>
      <c r="G87" s="93"/>
      <c r="H87" s="108"/>
      <c r="I87" s="109"/>
    </row>
    <row r="88" spans="2:9" ht="15" customHeight="1">
      <c r="B88" s="112"/>
      <c r="C88" s="117"/>
      <c r="D88" s="76" t="s">
        <v>282</v>
      </c>
      <c r="E88" s="76"/>
      <c r="F88" s="97">
        <f>'様式5-4'!T137</f>
        <v>0</v>
      </c>
      <c r="G88" s="93"/>
      <c r="H88" s="108"/>
      <c r="I88" s="109"/>
    </row>
    <row r="89" spans="2:9" ht="15" customHeight="1">
      <c r="B89" s="92"/>
      <c r="C89" s="96" t="s">
        <v>227</v>
      </c>
      <c r="D89" s="95" t="s">
        <v>215</v>
      </c>
      <c r="E89" s="94"/>
      <c r="F89" s="97">
        <f>SUM(F90,F93:F97)</f>
        <v>0</v>
      </c>
      <c r="G89" s="93"/>
      <c r="H89" s="108"/>
      <c r="I89" s="109"/>
    </row>
    <row r="90" spans="2:9" ht="15" customHeight="1">
      <c r="B90" s="112"/>
      <c r="C90" s="116"/>
      <c r="D90" s="75" t="s">
        <v>277</v>
      </c>
      <c r="E90" s="77"/>
      <c r="F90" s="97">
        <f>SUM(F91:F92)</f>
        <v>0</v>
      </c>
      <c r="G90" s="93"/>
      <c r="H90" s="108"/>
      <c r="I90" s="109"/>
    </row>
    <row r="91" spans="2:9" ht="15" customHeight="1">
      <c r="B91" s="112"/>
      <c r="C91" s="89"/>
      <c r="D91" s="77"/>
      <c r="E91" s="76" t="s">
        <v>234</v>
      </c>
      <c r="F91" s="97">
        <f>'様式5-4'!U142</f>
        <v>0</v>
      </c>
      <c r="G91" s="93"/>
      <c r="H91" s="108"/>
      <c r="I91" s="109"/>
    </row>
    <row r="92" spans="2:9" ht="15" customHeight="1">
      <c r="B92" s="112"/>
      <c r="C92" s="89"/>
      <c r="D92" s="77"/>
      <c r="E92" s="76" t="s">
        <v>233</v>
      </c>
      <c r="F92" s="97">
        <f>'様式5-4'!U143</f>
        <v>0</v>
      </c>
      <c r="G92" s="93"/>
      <c r="H92" s="108"/>
      <c r="I92" s="109"/>
    </row>
    <row r="93" spans="2:9" ht="15" customHeight="1">
      <c r="B93" s="112"/>
      <c r="C93" s="116"/>
      <c r="D93" s="75" t="s">
        <v>278</v>
      </c>
      <c r="E93" s="76"/>
      <c r="F93" s="97">
        <f>'様式5-4'!U133</f>
        <v>0</v>
      </c>
      <c r="G93" s="93"/>
      <c r="H93" s="108"/>
      <c r="I93" s="109"/>
    </row>
    <row r="94" spans="2:9" ht="15" customHeight="1">
      <c r="B94" s="112"/>
      <c r="C94" s="89"/>
      <c r="D94" s="76" t="s">
        <v>279</v>
      </c>
      <c r="E94" s="76"/>
      <c r="F94" s="97">
        <f>'様式5-4'!U134</f>
        <v>0</v>
      </c>
      <c r="G94" s="93"/>
      <c r="H94" s="108"/>
      <c r="I94" s="109"/>
    </row>
    <row r="95" spans="2:9" ht="15" customHeight="1">
      <c r="B95" s="112"/>
      <c r="C95" s="89"/>
      <c r="D95" s="76" t="s">
        <v>280</v>
      </c>
      <c r="E95" s="76"/>
      <c r="F95" s="97">
        <f>'様式5-4'!U135</f>
        <v>0</v>
      </c>
      <c r="G95" s="93"/>
      <c r="H95" s="108"/>
      <c r="I95" s="109"/>
    </row>
    <row r="96" spans="2:9" ht="15" customHeight="1">
      <c r="B96" s="112"/>
      <c r="C96" s="89"/>
      <c r="D96" s="76" t="s">
        <v>281</v>
      </c>
      <c r="E96" s="76"/>
      <c r="F96" s="97">
        <f>'様式5-4'!U136</f>
        <v>0</v>
      </c>
      <c r="G96" s="93"/>
      <c r="H96" s="108"/>
      <c r="I96" s="109"/>
    </row>
    <row r="97" spans="2:9" ht="15" customHeight="1">
      <c r="B97" s="112"/>
      <c r="C97" s="117"/>
      <c r="D97" s="76" t="s">
        <v>282</v>
      </c>
      <c r="E97" s="76"/>
      <c r="F97" s="97">
        <f>'様式5-4'!U137</f>
        <v>0</v>
      </c>
      <c r="G97" s="93"/>
      <c r="H97" s="108"/>
      <c r="I97" s="109"/>
    </row>
    <row r="98" spans="2:9" ht="15" customHeight="1">
      <c r="B98" s="92"/>
      <c r="C98" s="96" t="s">
        <v>228</v>
      </c>
      <c r="D98" s="95" t="s">
        <v>216</v>
      </c>
      <c r="E98" s="94"/>
      <c r="F98" s="97">
        <f>SUM(F99,F102:F106)</f>
        <v>0</v>
      </c>
      <c r="G98" s="93"/>
      <c r="H98" s="108"/>
      <c r="I98" s="109"/>
    </row>
    <row r="99" spans="2:9" ht="15" customHeight="1">
      <c r="B99" s="112"/>
      <c r="C99" s="116"/>
      <c r="D99" s="75" t="s">
        <v>277</v>
      </c>
      <c r="E99" s="77"/>
      <c r="F99" s="97">
        <f>SUM(F100:F101)</f>
        <v>0</v>
      </c>
      <c r="G99" s="93"/>
      <c r="H99" s="108"/>
      <c r="I99" s="109"/>
    </row>
    <row r="100" spans="2:9" ht="15" customHeight="1">
      <c r="B100" s="112"/>
      <c r="C100" s="89"/>
      <c r="D100" s="77"/>
      <c r="E100" s="76" t="s">
        <v>234</v>
      </c>
      <c r="F100" s="97">
        <f>'様式5-4'!V142</f>
        <v>0</v>
      </c>
      <c r="G100" s="93"/>
      <c r="H100" s="108"/>
      <c r="I100" s="109"/>
    </row>
    <row r="101" spans="2:9" ht="15" customHeight="1">
      <c r="B101" s="112"/>
      <c r="C101" s="89"/>
      <c r="D101" s="77"/>
      <c r="E101" s="76" t="s">
        <v>233</v>
      </c>
      <c r="F101" s="97">
        <f>'様式5-4'!V143</f>
        <v>0</v>
      </c>
      <c r="G101" s="93"/>
      <c r="H101" s="108"/>
      <c r="I101" s="109"/>
    </row>
    <row r="102" spans="2:9" ht="15" customHeight="1">
      <c r="B102" s="112"/>
      <c r="C102" s="116"/>
      <c r="D102" s="75" t="s">
        <v>278</v>
      </c>
      <c r="E102" s="76"/>
      <c r="F102" s="97">
        <f>'様式5-4'!V133</f>
        <v>0</v>
      </c>
      <c r="G102" s="93"/>
      <c r="H102" s="108"/>
      <c r="I102" s="109"/>
    </row>
    <row r="103" spans="2:9" ht="15" customHeight="1">
      <c r="B103" s="112"/>
      <c r="C103" s="89"/>
      <c r="D103" s="76" t="s">
        <v>279</v>
      </c>
      <c r="E103" s="76"/>
      <c r="F103" s="97">
        <f>'様式5-4'!V134</f>
        <v>0</v>
      </c>
      <c r="G103" s="93"/>
      <c r="H103" s="108"/>
      <c r="I103" s="109"/>
    </row>
    <row r="104" spans="2:9" ht="15" customHeight="1">
      <c r="B104" s="112"/>
      <c r="C104" s="89"/>
      <c r="D104" s="76" t="s">
        <v>280</v>
      </c>
      <c r="E104" s="76"/>
      <c r="F104" s="97">
        <f>'様式5-4'!V135</f>
        <v>0</v>
      </c>
      <c r="G104" s="93"/>
      <c r="H104" s="108"/>
      <c r="I104" s="109"/>
    </row>
    <row r="105" spans="2:9" ht="15" customHeight="1">
      <c r="B105" s="112"/>
      <c r="C105" s="89"/>
      <c r="D105" s="76" t="s">
        <v>281</v>
      </c>
      <c r="E105" s="76"/>
      <c r="F105" s="97">
        <f>'様式5-4'!V136</f>
        <v>0</v>
      </c>
      <c r="G105" s="93"/>
      <c r="H105" s="108"/>
      <c r="I105" s="109"/>
    </row>
    <row r="106" spans="2:9" ht="15" customHeight="1">
      <c r="B106" s="112"/>
      <c r="C106" s="117"/>
      <c r="D106" s="76" t="s">
        <v>282</v>
      </c>
      <c r="E106" s="76"/>
      <c r="F106" s="97">
        <f>'様式5-4'!V137</f>
        <v>0</v>
      </c>
      <c r="G106" s="93"/>
      <c r="H106" s="108"/>
      <c r="I106" s="109"/>
    </row>
    <row r="107" spans="2:9" ht="15" customHeight="1">
      <c r="B107" s="118" t="s">
        <v>119</v>
      </c>
      <c r="C107" s="114" t="s">
        <v>123</v>
      </c>
      <c r="D107" s="94"/>
      <c r="E107" s="94"/>
      <c r="F107" s="97">
        <f>SUM(F108,F112:F116)</f>
        <v>0</v>
      </c>
      <c r="G107" s="93"/>
      <c r="H107" s="108"/>
      <c r="I107" s="109"/>
    </row>
    <row r="108" spans="2:9" ht="15" customHeight="1">
      <c r="B108" s="92"/>
      <c r="C108" s="90"/>
      <c r="D108" s="75" t="s">
        <v>277</v>
      </c>
      <c r="E108" s="77"/>
      <c r="F108" s="97">
        <f>SUM(F109:F111)</f>
        <v>0</v>
      </c>
      <c r="G108" s="93"/>
      <c r="H108" s="108"/>
      <c r="I108" s="109"/>
    </row>
    <row r="109" spans="2:9" ht="15" customHeight="1">
      <c r="B109" s="92"/>
      <c r="C109" s="90"/>
      <c r="D109" s="77"/>
      <c r="E109" s="76" t="s">
        <v>234</v>
      </c>
      <c r="F109" s="97">
        <f>'様式5-4'!AE142</f>
        <v>0</v>
      </c>
      <c r="G109" s="93"/>
      <c r="H109" s="108"/>
      <c r="I109" s="109"/>
    </row>
    <row r="110" spans="2:9" ht="15" customHeight="1">
      <c r="B110" s="92"/>
      <c r="C110" s="90"/>
      <c r="D110" s="77"/>
      <c r="E110" s="76" t="s">
        <v>233</v>
      </c>
      <c r="F110" s="97">
        <f>'様式5-4'!AE143</f>
        <v>0</v>
      </c>
      <c r="G110" s="93"/>
      <c r="H110" s="108"/>
      <c r="I110" s="109"/>
    </row>
    <row r="111" spans="2:9" ht="15" customHeight="1">
      <c r="B111" s="92"/>
      <c r="C111" s="90"/>
      <c r="D111" s="77"/>
      <c r="E111" s="76" t="s">
        <v>236</v>
      </c>
      <c r="F111" s="97">
        <f>'様式5-4'!AE144</f>
        <v>0</v>
      </c>
      <c r="G111" s="93"/>
      <c r="H111" s="108"/>
      <c r="I111" s="109"/>
    </row>
    <row r="112" spans="2:9" ht="15" customHeight="1">
      <c r="B112" s="92"/>
      <c r="C112" s="90"/>
      <c r="D112" s="75" t="s">
        <v>278</v>
      </c>
      <c r="E112" s="76"/>
      <c r="F112" s="97">
        <f>'様式5-4'!AE133</f>
        <v>0</v>
      </c>
      <c r="G112" s="93"/>
      <c r="H112" s="108"/>
      <c r="I112" s="109"/>
    </row>
    <row r="113" spans="1:9" ht="15" customHeight="1">
      <c r="B113" s="92"/>
      <c r="C113" s="90"/>
      <c r="D113" s="76" t="s">
        <v>279</v>
      </c>
      <c r="E113" s="76"/>
      <c r="F113" s="97">
        <f>'様式5-4'!AE134</f>
        <v>0</v>
      </c>
      <c r="G113" s="93"/>
      <c r="H113" s="108"/>
      <c r="I113" s="109"/>
    </row>
    <row r="114" spans="1:9" ht="15" customHeight="1">
      <c r="B114" s="92"/>
      <c r="C114" s="90"/>
      <c r="D114" s="76" t="s">
        <v>280</v>
      </c>
      <c r="E114" s="76"/>
      <c r="F114" s="97">
        <f>'様式5-4'!AE135</f>
        <v>0</v>
      </c>
      <c r="G114" s="93"/>
      <c r="H114" s="108"/>
      <c r="I114" s="109"/>
    </row>
    <row r="115" spans="1:9" ht="15" customHeight="1">
      <c r="B115" s="92"/>
      <c r="C115" s="90"/>
      <c r="D115" s="76" t="s">
        <v>281</v>
      </c>
      <c r="E115" s="76"/>
      <c r="F115" s="97">
        <f>'様式5-4'!AE136</f>
        <v>0</v>
      </c>
      <c r="G115" s="93"/>
      <c r="H115" s="108"/>
      <c r="I115" s="109"/>
    </row>
    <row r="116" spans="1:9" ht="15" customHeight="1">
      <c r="B116" s="61"/>
      <c r="C116" s="119"/>
      <c r="D116" s="76" t="s">
        <v>282</v>
      </c>
      <c r="E116" s="76"/>
      <c r="F116" s="97">
        <f>'様式5-4'!AE137</f>
        <v>0</v>
      </c>
      <c r="G116" s="93"/>
      <c r="H116" s="108"/>
      <c r="I116" s="109"/>
    </row>
    <row r="117" spans="1:9" ht="15" customHeight="1">
      <c r="B117" s="118" t="s">
        <v>120</v>
      </c>
      <c r="C117" s="114" t="s">
        <v>268</v>
      </c>
      <c r="D117" s="94"/>
      <c r="E117" s="94"/>
      <c r="F117" s="98"/>
      <c r="G117" s="93" t="s">
        <v>504</v>
      </c>
      <c r="H117" s="108"/>
      <c r="I117" s="109"/>
    </row>
    <row r="118" spans="1:9" ht="15" customHeight="1">
      <c r="B118" s="92"/>
      <c r="C118" s="90"/>
      <c r="D118" s="75" t="s">
        <v>277</v>
      </c>
      <c r="E118" s="77"/>
      <c r="F118" s="98"/>
      <c r="G118" s="93" t="s">
        <v>505</v>
      </c>
      <c r="H118" s="108"/>
      <c r="I118" s="109"/>
    </row>
    <row r="119" spans="1:9" ht="15" customHeight="1">
      <c r="B119" s="92"/>
      <c r="C119" s="90"/>
      <c r="D119" s="75" t="s">
        <v>284</v>
      </c>
      <c r="E119" s="76"/>
      <c r="F119" s="98"/>
      <c r="G119" s="93" t="s">
        <v>505</v>
      </c>
      <c r="H119" s="108"/>
      <c r="I119" s="109"/>
    </row>
    <row r="120" spans="1:9" ht="15" customHeight="1">
      <c r="B120" s="92"/>
      <c r="C120" s="90"/>
      <c r="D120" s="76" t="s">
        <v>285</v>
      </c>
      <c r="E120" s="76"/>
      <c r="F120" s="98"/>
      <c r="G120" s="93" t="s">
        <v>505</v>
      </c>
      <c r="H120" s="108"/>
      <c r="I120" s="109"/>
    </row>
    <row r="121" spans="1:9" ht="15" customHeight="1">
      <c r="B121" s="92"/>
      <c r="C121" s="90"/>
      <c r="D121" s="76" t="s">
        <v>286</v>
      </c>
      <c r="E121" s="76"/>
      <c r="F121" s="98"/>
      <c r="G121" s="93" t="s">
        <v>505</v>
      </c>
      <c r="H121" s="108"/>
      <c r="I121" s="109"/>
    </row>
    <row r="122" spans="1:9" ht="15" customHeight="1">
      <c r="B122" s="92"/>
      <c r="C122" s="90"/>
      <c r="D122" s="76" t="s">
        <v>287</v>
      </c>
      <c r="E122" s="76"/>
      <c r="F122" s="98"/>
      <c r="G122" s="93" t="s">
        <v>505</v>
      </c>
      <c r="H122" s="108"/>
      <c r="I122" s="109"/>
    </row>
    <row r="123" spans="1:9" ht="15" customHeight="1">
      <c r="B123" s="61"/>
      <c r="C123" s="119"/>
      <c r="D123" s="76" t="s">
        <v>288</v>
      </c>
      <c r="E123" s="76"/>
      <c r="F123" s="98"/>
      <c r="G123" s="93" t="s">
        <v>505</v>
      </c>
      <c r="H123" s="108"/>
      <c r="I123" s="109"/>
    </row>
    <row r="124" spans="1:9" ht="7.5" customHeight="1"/>
    <row r="125" spans="1:9" s="5" customFormat="1" ht="15" customHeight="1">
      <c r="A125" s="5" t="s">
        <v>19</v>
      </c>
    </row>
    <row r="126" spans="1:9" s="5" customFormat="1" ht="15" customHeight="1">
      <c r="A126" s="5" t="s">
        <v>855</v>
      </c>
    </row>
    <row r="127" spans="1:9" s="5" customFormat="1" ht="15" customHeight="1">
      <c r="A127" s="5" t="s">
        <v>894</v>
      </c>
    </row>
    <row r="128" spans="1:9" ht="7.5" customHeight="1">
      <c r="A128" s="850"/>
    </row>
    <row r="129" spans="7:9" ht="15" customHeight="1">
      <c r="G129" s="238" t="s">
        <v>20</v>
      </c>
      <c r="H129" s="1212"/>
      <c r="I129" s="1213"/>
    </row>
  </sheetData>
  <mergeCells count="1">
    <mergeCell ref="H129:I129"/>
  </mergeCells>
  <phoneticPr fontId="8"/>
  <pageMargins left="0.70866141732283472" right="0.70866141732283472" top="0.74803149606299213" bottom="0.74803149606299213" header="0.31496062992125984" footer="0.31496062992125984"/>
  <pageSetup paperSize="9" scale="76" fitToHeight="0" orientation="portrait" r:id="rId1"/>
  <rowBreaks count="1" manualBreakCount="1">
    <brk id="65" max="9"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76"/>
  <sheetViews>
    <sheetView showGridLines="0" view="pageBreakPreview" zoomScaleNormal="100" zoomScaleSheetLayoutView="100" workbookViewId="0">
      <selection activeCell="L15" sqref="L15"/>
    </sheetView>
  </sheetViews>
  <sheetFormatPr defaultColWidth="9.140625" defaultRowHeight="15" customHeight="1"/>
  <cols>
    <col min="1" max="1" width="1.42578125" style="1" customWidth="1"/>
    <col min="2" max="2" width="3.7109375" style="1" customWidth="1"/>
    <col min="3" max="3" width="8.7109375" style="1" customWidth="1"/>
    <col min="4" max="4" width="5.42578125" style="1" customWidth="1"/>
    <col min="5" max="5" width="3.42578125" style="1" bestFit="1" customWidth="1"/>
    <col min="6" max="6" width="9.28515625" style="1" bestFit="1" customWidth="1"/>
    <col min="7" max="7" width="4.140625" style="1" customWidth="1"/>
    <col min="8" max="8" width="9.42578125" style="1" bestFit="1" customWidth="1"/>
    <col min="9" max="9" width="5.140625" style="1" customWidth="1"/>
    <col min="10" max="24" width="14.28515625" style="1" customWidth="1"/>
    <col min="25" max="25" width="1.42578125" style="1" customWidth="1"/>
    <col min="26" max="30" width="11.42578125" style="1" customWidth="1"/>
    <col min="31" max="31" width="1.42578125" style="1" customWidth="1"/>
    <col min="32" max="32" width="9.140625" style="1"/>
    <col min="33" max="39" width="11.42578125" style="1" customWidth="1"/>
    <col min="40" max="16384" width="9.140625" style="1"/>
  </cols>
  <sheetData>
    <row r="1" spans="2:24" ht="15" customHeight="1">
      <c r="X1" s="418" t="s">
        <v>496</v>
      </c>
    </row>
    <row r="2" spans="2:24" ht="17.25">
      <c r="B2" s="87" t="s">
        <v>326</v>
      </c>
      <c r="C2" s="87"/>
      <c r="D2" s="87"/>
      <c r="E2" s="87"/>
      <c r="F2" s="87"/>
      <c r="G2" s="87"/>
      <c r="H2" s="87"/>
      <c r="I2" s="87"/>
      <c r="J2" s="87"/>
      <c r="K2" s="87"/>
      <c r="L2" s="87"/>
      <c r="M2" s="87"/>
      <c r="N2" s="87"/>
      <c r="O2" s="87"/>
      <c r="P2" s="87"/>
      <c r="Q2" s="87"/>
      <c r="R2" s="87"/>
      <c r="S2" s="87"/>
      <c r="T2" s="87"/>
      <c r="U2" s="87"/>
      <c r="V2" s="87"/>
      <c r="W2" s="87"/>
    </row>
    <row r="3" spans="2:24" ht="15" customHeight="1">
      <c r="W3" s="418" t="s">
        <v>10</v>
      </c>
    </row>
    <row r="4" spans="2:24" ht="15" customHeight="1">
      <c r="B4" s="1214" t="s">
        <v>14</v>
      </c>
      <c r="C4" s="1217" t="s">
        <v>15</v>
      </c>
      <c r="D4" s="1218"/>
      <c r="E4" s="1218"/>
      <c r="F4" s="1218"/>
      <c r="G4" s="1219"/>
      <c r="H4" s="1217" t="s">
        <v>13</v>
      </c>
      <c r="I4" s="1218"/>
      <c r="J4" s="55" t="s">
        <v>327</v>
      </c>
      <c r="K4" s="56"/>
      <c r="L4" s="56"/>
      <c r="M4" s="56"/>
      <c r="N4" s="56"/>
      <c r="O4" s="56"/>
      <c r="P4" s="57"/>
      <c r="Q4" s="142" t="s">
        <v>328</v>
      </c>
      <c r="R4" s="56"/>
      <c r="S4" s="56"/>
      <c r="T4" s="56"/>
      <c r="U4" s="56"/>
      <c r="V4" s="56"/>
      <c r="W4" s="57"/>
    </row>
    <row r="5" spans="2:24" ht="15" customHeight="1">
      <c r="B5" s="1215"/>
      <c r="C5" s="1220"/>
      <c r="D5" s="1221"/>
      <c r="E5" s="1221"/>
      <c r="F5" s="1221"/>
      <c r="G5" s="1222"/>
      <c r="H5" s="1220"/>
      <c r="I5" s="1221"/>
      <c r="J5" s="143" t="s">
        <v>330</v>
      </c>
      <c r="K5" s="144" t="s">
        <v>331</v>
      </c>
      <c r="L5" s="144" t="s">
        <v>332</v>
      </c>
      <c r="M5" s="144" t="s">
        <v>333</v>
      </c>
      <c r="N5" s="144" t="s">
        <v>334</v>
      </c>
      <c r="O5" s="144" t="s">
        <v>335</v>
      </c>
      <c r="P5" s="1226" t="s">
        <v>12</v>
      </c>
      <c r="Q5" s="143" t="s">
        <v>330</v>
      </c>
      <c r="R5" s="144" t="s">
        <v>331</v>
      </c>
      <c r="S5" s="144" t="s">
        <v>332</v>
      </c>
      <c r="T5" s="144" t="s">
        <v>333</v>
      </c>
      <c r="U5" s="144" t="s">
        <v>334</v>
      </c>
      <c r="V5" s="144" t="s">
        <v>335</v>
      </c>
      <c r="W5" s="1226" t="s">
        <v>12</v>
      </c>
    </row>
    <row r="6" spans="2:24" ht="15" customHeight="1">
      <c r="B6" s="1215"/>
      <c r="C6" s="1220"/>
      <c r="D6" s="1221"/>
      <c r="E6" s="1221"/>
      <c r="F6" s="1221"/>
      <c r="G6" s="1222"/>
      <c r="H6" s="1220"/>
      <c r="I6" s="1221"/>
      <c r="J6" s="145" t="s">
        <v>336</v>
      </c>
      <c r="K6" s="146" t="s">
        <v>336</v>
      </c>
      <c r="L6" s="146" t="s">
        <v>336</v>
      </c>
      <c r="M6" s="146" t="s">
        <v>336</v>
      </c>
      <c r="N6" s="146" t="s">
        <v>336</v>
      </c>
      <c r="O6" s="146" t="s">
        <v>336</v>
      </c>
      <c r="P6" s="1227"/>
      <c r="Q6" s="145" t="s">
        <v>336</v>
      </c>
      <c r="R6" s="146" t="s">
        <v>336</v>
      </c>
      <c r="S6" s="146" t="s">
        <v>336</v>
      </c>
      <c r="T6" s="146" t="s">
        <v>336</v>
      </c>
      <c r="U6" s="1089" t="s">
        <v>336</v>
      </c>
      <c r="V6" s="1089" t="s">
        <v>336</v>
      </c>
      <c r="W6" s="1227"/>
    </row>
    <row r="7" spans="2:24" ht="15" customHeight="1">
      <c r="B7" s="1216"/>
      <c r="C7" s="1223"/>
      <c r="D7" s="1224"/>
      <c r="E7" s="1224"/>
      <c r="F7" s="1224"/>
      <c r="G7" s="1225"/>
      <c r="H7" s="1223"/>
      <c r="I7" s="1224"/>
      <c r="J7" s="147" t="s">
        <v>337</v>
      </c>
      <c r="K7" s="148" t="s">
        <v>338</v>
      </c>
      <c r="L7" s="148" t="s">
        <v>339</v>
      </c>
      <c r="M7" s="148" t="s">
        <v>340</v>
      </c>
      <c r="N7" s="148" t="s">
        <v>229</v>
      </c>
      <c r="O7" s="148" t="s">
        <v>230</v>
      </c>
      <c r="P7" s="149" t="s">
        <v>341</v>
      </c>
      <c r="Q7" s="147" t="s">
        <v>342</v>
      </c>
      <c r="R7" s="148" t="s">
        <v>343</v>
      </c>
      <c r="S7" s="148" t="s">
        <v>231</v>
      </c>
      <c r="T7" s="148" t="s">
        <v>232</v>
      </c>
      <c r="U7" s="1090" t="s">
        <v>1139</v>
      </c>
      <c r="V7" s="1090" t="s">
        <v>1140</v>
      </c>
      <c r="W7" s="149" t="s">
        <v>344</v>
      </c>
    </row>
    <row r="8" spans="2:24" ht="15" customHeight="1">
      <c r="B8" s="15">
        <v>1</v>
      </c>
      <c r="C8" s="16" t="s">
        <v>131</v>
      </c>
      <c r="D8" s="17" t="s">
        <v>24</v>
      </c>
      <c r="E8" s="3" t="s">
        <v>16</v>
      </c>
      <c r="F8" s="972" t="s">
        <v>132</v>
      </c>
      <c r="G8" s="973" t="s">
        <v>17</v>
      </c>
      <c r="H8" s="974" t="s">
        <v>132</v>
      </c>
      <c r="I8" s="975" t="s">
        <v>75</v>
      </c>
      <c r="J8" s="394"/>
      <c r="K8" s="335"/>
      <c r="L8" s="336"/>
      <c r="M8" s="336"/>
      <c r="N8" s="336"/>
      <c r="O8" s="336"/>
      <c r="P8" s="259">
        <f t="shared" ref="P8:P33" si="0">SUM(J8:O8)</f>
        <v>0</v>
      </c>
      <c r="Q8" s="394"/>
      <c r="R8" s="335"/>
      <c r="S8" s="336"/>
      <c r="T8" s="336"/>
      <c r="U8" s="336"/>
      <c r="V8" s="336"/>
      <c r="W8" s="259">
        <f>SUM(Q8:V8)</f>
        <v>0</v>
      </c>
    </row>
    <row r="9" spans="2:24" ht="15" customHeight="1">
      <c r="B9" s="25">
        <f t="shared" ref="B9:B15" si="1">B8+1</f>
        <v>2</v>
      </c>
      <c r="C9" s="26" t="s">
        <v>132</v>
      </c>
      <c r="D9" s="27" t="s">
        <v>18</v>
      </c>
      <c r="E9" s="28" t="s">
        <v>16</v>
      </c>
      <c r="F9" s="976" t="s">
        <v>132</v>
      </c>
      <c r="G9" s="977" t="s">
        <v>76</v>
      </c>
      <c r="H9" s="978" t="s">
        <v>132</v>
      </c>
      <c r="I9" s="979" t="s">
        <v>23</v>
      </c>
      <c r="J9" s="395"/>
      <c r="K9" s="401"/>
      <c r="L9" s="337"/>
      <c r="M9" s="337"/>
      <c r="N9" s="337"/>
      <c r="O9" s="337"/>
      <c r="P9" s="261">
        <f t="shared" si="0"/>
        <v>0</v>
      </c>
      <c r="Q9" s="395"/>
      <c r="R9" s="401"/>
      <c r="S9" s="337"/>
      <c r="T9" s="337"/>
      <c r="U9" s="337"/>
      <c r="V9" s="337"/>
      <c r="W9" s="261">
        <f t="shared" ref="W9:W34" si="2">SUM(Q9:V9)</f>
        <v>0</v>
      </c>
    </row>
    <row r="10" spans="2:24" ht="15" customHeight="1">
      <c r="B10" s="31">
        <f t="shared" si="1"/>
        <v>3</v>
      </c>
      <c r="C10" s="32" t="s">
        <v>132</v>
      </c>
      <c r="D10" s="33" t="s">
        <v>24</v>
      </c>
      <c r="E10" s="34" t="s">
        <v>16</v>
      </c>
      <c r="F10" s="980" t="s">
        <v>133</v>
      </c>
      <c r="G10" s="981" t="s">
        <v>17</v>
      </c>
      <c r="H10" s="980" t="s">
        <v>133</v>
      </c>
      <c r="I10" s="982" t="s">
        <v>75</v>
      </c>
      <c r="J10" s="396"/>
      <c r="K10" s="407"/>
      <c r="L10" s="407"/>
      <c r="M10" s="338"/>
      <c r="N10" s="338"/>
      <c r="O10" s="338"/>
      <c r="P10" s="263">
        <f t="shared" si="0"/>
        <v>0</v>
      </c>
      <c r="Q10" s="396"/>
      <c r="R10" s="407"/>
      <c r="S10" s="407"/>
      <c r="T10" s="338"/>
      <c r="U10" s="338"/>
      <c r="V10" s="338"/>
      <c r="W10" s="263">
        <f>SUM(Q10:V10)</f>
        <v>0</v>
      </c>
    </row>
    <row r="11" spans="2:24" ht="15" customHeight="1">
      <c r="B11" s="19">
        <f t="shared" si="1"/>
        <v>4</v>
      </c>
      <c r="C11" s="20" t="s">
        <v>133</v>
      </c>
      <c r="D11" s="21" t="s">
        <v>18</v>
      </c>
      <c r="E11" s="22" t="s">
        <v>16</v>
      </c>
      <c r="F11" s="983" t="s">
        <v>133</v>
      </c>
      <c r="G11" s="984" t="s">
        <v>76</v>
      </c>
      <c r="H11" s="983" t="s">
        <v>133</v>
      </c>
      <c r="I11" s="985" t="s">
        <v>23</v>
      </c>
      <c r="J11" s="395"/>
      <c r="K11" s="401"/>
      <c r="L11" s="401"/>
      <c r="M11" s="401"/>
      <c r="N11" s="337"/>
      <c r="O11" s="337"/>
      <c r="P11" s="261">
        <f t="shared" si="0"/>
        <v>0</v>
      </c>
      <c r="Q11" s="395"/>
      <c r="R11" s="401"/>
      <c r="S11" s="401"/>
      <c r="T11" s="401"/>
      <c r="U11" s="337"/>
      <c r="V11" s="337"/>
      <c r="W11" s="261">
        <f t="shared" si="2"/>
        <v>0</v>
      </c>
    </row>
    <row r="12" spans="2:24" ht="15" customHeight="1">
      <c r="B12" s="15">
        <f t="shared" si="1"/>
        <v>5</v>
      </c>
      <c r="C12" s="16" t="s">
        <v>133</v>
      </c>
      <c r="D12" s="17" t="s">
        <v>24</v>
      </c>
      <c r="E12" s="3" t="s">
        <v>16</v>
      </c>
      <c r="F12" s="972" t="s">
        <v>134</v>
      </c>
      <c r="G12" s="973" t="s">
        <v>17</v>
      </c>
      <c r="H12" s="972" t="s">
        <v>134</v>
      </c>
      <c r="I12" s="975" t="s">
        <v>75</v>
      </c>
      <c r="J12" s="394"/>
      <c r="K12" s="402"/>
      <c r="L12" s="402"/>
      <c r="M12" s="402"/>
      <c r="N12" s="402"/>
      <c r="O12" s="338"/>
      <c r="P12" s="259">
        <f t="shared" si="0"/>
        <v>0</v>
      </c>
      <c r="Q12" s="394"/>
      <c r="R12" s="402"/>
      <c r="S12" s="402"/>
      <c r="T12" s="402"/>
      <c r="U12" s="402"/>
      <c r="V12" s="338"/>
      <c r="W12" s="259">
        <f t="shared" si="2"/>
        <v>0</v>
      </c>
    </row>
    <row r="13" spans="2:24" ht="15" customHeight="1">
      <c r="B13" s="25">
        <f t="shared" si="1"/>
        <v>6</v>
      </c>
      <c r="C13" s="26" t="s">
        <v>134</v>
      </c>
      <c r="D13" s="27" t="s">
        <v>18</v>
      </c>
      <c r="E13" s="28" t="s">
        <v>16</v>
      </c>
      <c r="F13" s="976" t="s">
        <v>134</v>
      </c>
      <c r="G13" s="977" t="s">
        <v>76</v>
      </c>
      <c r="H13" s="976" t="s">
        <v>134</v>
      </c>
      <c r="I13" s="979" t="s">
        <v>23</v>
      </c>
      <c r="J13" s="395"/>
      <c r="K13" s="401"/>
      <c r="L13" s="401"/>
      <c r="M13" s="401"/>
      <c r="N13" s="401"/>
      <c r="O13" s="401"/>
      <c r="P13" s="261">
        <f t="shared" si="0"/>
        <v>0</v>
      </c>
      <c r="Q13" s="395"/>
      <c r="R13" s="401"/>
      <c r="S13" s="401"/>
      <c r="T13" s="401"/>
      <c r="U13" s="401"/>
      <c r="V13" s="401"/>
      <c r="W13" s="261">
        <f t="shared" si="2"/>
        <v>0</v>
      </c>
    </row>
    <row r="14" spans="2:24" ht="15" customHeight="1">
      <c r="B14" s="31">
        <f t="shared" si="1"/>
        <v>7</v>
      </c>
      <c r="C14" s="35" t="s">
        <v>134</v>
      </c>
      <c r="D14" s="33" t="s">
        <v>24</v>
      </c>
      <c r="E14" s="34" t="s">
        <v>16</v>
      </c>
      <c r="F14" s="980" t="s">
        <v>135</v>
      </c>
      <c r="G14" s="981" t="s">
        <v>17</v>
      </c>
      <c r="H14" s="980" t="s">
        <v>135</v>
      </c>
      <c r="I14" s="982" t="s">
        <v>75</v>
      </c>
      <c r="J14" s="394"/>
      <c r="K14" s="402"/>
      <c r="L14" s="402"/>
      <c r="M14" s="402"/>
      <c r="N14" s="402"/>
      <c r="O14" s="402"/>
      <c r="P14" s="259">
        <f t="shared" si="0"/>
        <v>0</v>
      </c>
      <c r="Q14" s="394"/>
      <c r="R14" s="402"/>
      <c r="S14" s="402"/>
      <c r="T14" s="402"/>
      <c r="U14" s="402"/>
      <c r="V14" s="402"/>
      <c r="W14" s="259">
        <f t="shared" si="2"/>
        <v>0</v>
      </c>
    </row>
    <row r="15" spans="2:24" ht="15" customHeight="1">
      <c r="B15" s="19">
        <f t="shared" si="1"/>
        <v>8</v>
      </c>
      <c r="C15" s="23" t="s">
        <v>135</v>
      </c>
      <c r="D15" s="21" t="s">
        <v>18</v>
      </c>
      <c r="E15" s="22" t="s">
        <v>16</v>
      </c>
      <c r="F15" s="983" t="s">
        <v>135</v>
      </c>
      <c r="G15" s="984" t="s">
        <v>76</v>
      </c>
      <c r="H15" s="983" t="s">
        <v>135</v>
      </c>
      <c r="I15" s="985" t="s">
        <v>23</v>
      </c>
      <c r="J15" s="397"/>
      <c r="K15" s="403"/>
      <c r="L15" s="403"/>
      <c r="M15" s="403"/>
      <c r="N15" s="403"/>
      <c r="O15" s="403"/>
      <c r="P15" s="264">
        <f t="shared" si="0"/>
        <v>0</v>
      </c>
      <c r="Q15" s="397"/>
      <c r="R15" s="403"/>
      <c r="S15" s="403"/>
      <c r="T15" s="403"/>
      <c r="U15" s="403"/>
      <c r="V15" s="403"/>
      <c r="W15" s="264">
        <f>SUM(Q15:V15)</f>
        <v>0</v>
      </c>
    </row>
    <row r="16" spans="2:24" ht="15" customHeight="1">
      <c r="B16" s="15">
        <f>B15+1</f>
        <v>9</v>
      </c>
      <c r="C16" s="18" t="s">
        <v>135</v>
      </c>
      <c r="D16" s="17" t="s">
        <v>24</v>
      </c>
      <c r="E16" s="3" t="s">
        <v>16</v>
      </c>
      <c r="F16" s="972" t="s">
        <v>136</v>
      </c>
      <c r="G16" s="973" t="s">
        <v>17</v>
      </c>
      <c r="H16" s="972" t="s">
        <v>136</v>
      </c>
      <c r="I16" s="975" t="s">
        <v>75</v>
      </c>
      <c r="J16" s="398"/>
      <c r="K16" s="404"/>
      <c r="L16" s="404"/>
      <c r="M16" s="404"/>
      <c r="N16" s="404"/>
      <c r="O16" s="404"/>
      <c r="P16" s="266">
        <f t="shared" si="0"/>
        <v>0</v>
      </c>
      <c r="Q16" s="398"/>
      <c r="R16" s="404"/>
      <c r="S16" s="404"/>
      <c r="T16" s="404"/>
      <c r="U16" s="404"/>
      <c r="V16" s="404"/>
      <c r="W16" s="266">
        <f t="shared" si="2"/>
        <v>0</v>
      </c>
    </row>
    <row r="17" spans="2:23" ht="15" customHeight="1">
      <c r="B17" s="25">
        <f>B16+1</f>
        <v>10</v>
      </c>
      <c r="C17" s="29" t="s">
        <v>136</v>
      </c>
      <c r="D17" s="27" t="s">
        <v>18</v>
      </c>
      <c r="E17" s="28" t="s">
        <v>16</v>
      </c>
      <c r="F17" s="976" t="s">
        <v>136</v>
      </c>
      <c r="G17" s="977" t="s">
        <v>76</v>
      </c>
      <c r="H17" s="976" t="s">
        <v>136</v>
      </c>
      <c r="I17" s="979" t="s">
        <v>23</v>
      </c>
      <c r="J17" s="395"/>
      <c r="K17" s="401"/>
      <c r="L17" s="401"/>
      <c r="M17" s="401"/>
      <c r="N17" s="401"/>
      <c r="O17" s="401"/>
      <c r="P17" s="261">
        <f t="shared" si="0"/>
        <v>0</v>
      </c>
      <c r="Q17" s="395"/>
      <c r="R17" s="401"/>
      <c r="S17" s="401"/>
      <c r="T17" s="401"/>
      <c r="U17" s="401"/>
      <c r="V17" s="401"/>
      <c r="W17" s="261">
        <f t="shared" si="2"/>
        <v>0</v>
      </c>
    </row>
    <row r="18" spans="2:23" ht="15" customHeight="1">
      <c r="B18" s="31">
        <f t="shared" ref="B18:B34" si="3">B17+1</f>
        <v>11</v>
      </c>
      <c r="C18" s="35" t="s">
        <v>136</v>
      </c>
      <c r="D18" s="33" t="s">
        <v>24</v>
      </c>
      <c r="E18" s="34" t="s">
        <v>16</v>
      </c>
      <c r="F18" s="980" t="s">
        <v>137</v>
      </c>
      <c r="G18" s="981" t="s">
        <v>17</v>
      </c>
      <c r="H18" s="980" t="s">
        <v>137</v>
      </c>
      <c r="I18" s="982" t="s">
        <v>75</v>
      </c>
      <c r="J18" s="394"/>
      <c r="K18" s="402"/>
      <c r="L18" s="402"/>
      <c r="M18" s="402"/>
      <c r="N18" s="402"/>
      <c r="O18" s="402"/>
      <c r="P18" s="259">
        <f t="shared" si="0"/>
        <v>0</v>
      </c>
      <c r="Q18" s="394"/>
      <c r="R18" s="402"/>
      <c r="S18" s="402"/>
      <c r="T18" s="402"/>
      <c r="U18" s="402"/>
      <c r="V18" s="402"/>
      <c r="W18" s="259">
        <f t="shared" si="2"/>
        <v>0</v>
      </c>
    </row>
    <row r="19" spans="2:23" ht="15" customHeight="1">
      <c r="B19" s="19">
        <f t="shared" si="3"/>
        <v>12</v>
      </c>
      <c r="C19" s="23" t="s">
        <v>137</v>
      </c>
      <c r="D19" s="21" t="s">
        <v>18</v>
      </c>
      <c r="E19" s="22" t="s">
        <v>16</v>
      </c>
      <c r="F19" s="983" t="s">
        <v>137</v>
      </c>
      <c r="G19" s="984" t="s">
        <v>76</v>
      </c>
      <c r="H19" s="983" t="s">
        <v>137</v>
      </c>
      <c r="I19" s="985" t="s">
        <v>23</v>
      </c>
      <c r="J19" s="397"/>
      <c r="K19" s="403"/>
      <c r="L19" s="403"/>
      <c r="M19" s="403"/>
      <c r="N19" s="403"/>
      <c r="O19" s="403"/>
      <c r="P19" s="264">
        <f t="shared" si="0"/>
        <v>0</v>
      </c>
      <c r="Q19" s="397"/>
      <c r="R19" s="403"/>
      <c r="S19" s="403"/>
      <c r="T19" s="403"/>
      <c r="U19" s="403"/>
      <c r="V19" s="403"/>
      <c r="W19" s="264">
        <f t="shared" si="2"/>
        <v>0</v>
      </c>
    </row>
    <row r="20" spans="2:23" ht="15" customHeight="1">
      <c r="B20" s="15">
        <f t="shared" si="3"/>
        <v>13</v>
      </c>
      <c r="C20" s="18" t="s">
        <v>137</v>
      </c>
      <c r="D20" s="17" t="s">
        <v>24</v>
      </c>
      <c r="E20" s="3" t="s">
        <v>16</v>
      </c>
      <c r="F20" s="972" t="s">
        <v>138</v>
      </c>
      <c r="G20" s="973" t="s">
        <v>17</v>
      </c>
      <c r="H20" s="972" t="s">
        <v>138</v>
      </c>
      <c r="I20" s="975" t="s">
        <v>75</v>
      </c>
      <c r="J20" s="398"/>
      <c r="K20" s="404"/>
      <c r="L20" s="404"/>
      <c r="M20" s="404"/>
      <c r="N20" s="404"/>
      <c r="O20" s="404"/>
      <c r="P20" s="266">
        <f t="shared" si="0"/>
        <v>0</v>
      </c>
      <c r="Q20" s="398"/>
      <c r="R20" s="404"/>
      <c r="S20" s="404"/>
      <c r="T20" s="404"/>
      <c r="U20" s="404"/>
      <c r="V20" s="404"/>
      <c r="W20" s="266">
        <f t="shared" si="2"/>
        <v>0</v>
      </c>
    </row>
    <row r="21" spans="2:23" ht="15" customHeight="1">
      <c r="B21" s="25">
        <f t="shared" si="3"/>
        <v>14</v>
      </c>
      <c r="C21" s="29" t="s">
        <v>138</v>
      </c>
      <c r="D21" s="27" t="s">
        <v>18</v>
      </c>
      <c r="E21" s="37" t="s">
        <v>16</v>
      </c>
      <c r="F21" s="976" t="s">
        <v>138</v>
      </c>
      <c r="G21" s="977" t="s">
        <v>76</v>
      </c>
      <c r="H21" s="976" t="s">
        <v>138</v>
      </c>
      <c r="I21" s="979" t="s">
        <v>23</v>
      </c>
      <c r="J21" s="399"/>
      <c r="K21" s="405"/>
      <c r="L21" s="405"/>
      <c r="M21" s="405"/>
      <c r="N21" s="405"/>
      <c r="O21" s="405"/>
      <c r="P21" s="268">
        <f t="shared" si="0"/>
        <v>0</v>
      </c>
      <c r="Q21" s="399"/>
      <c r="R21" s="405"/>
      <c r="S21" s="405"/>
      <c r="T21" s="405"/>
      <c r="U21" s="405"/>
      <c r="V21" s="405"/>
      <c r="W21" s="268">
        <f t="shared" si="2"/>
        <v>0</v>
      </c>
    </row>
    <row r="22" spans="2:23" ht="15" customHeight="1">
      <c r="B22" s="31">
        <f t="shared" si="3"/>
        <v>15</v>
      </c>
      <c r="C22" s="35" t="s">
        <v>138</v>
      </c>
      <c r="D22" s="33" t="s">
        <v>24</v>
      </c>
      <c r="E22" s="34" t="s">
        <v>16</v>
      </c>
      <c r="F22" s="980" t="s">
        <v>139</v>
      </c>
      <c r="G22" s="981" t="s">
        <v>17</v>
      </c>
      <c r="H22" s="980" t="s">
        <v>139</v>
      </c>
      <c r="I22" s="982" t="s">
        <v>75</v>
      </c>
      <c r="J22" s="394"/>
      <c r="K22" s="402"/>
      <c r="L22" s="402"/>
      <c r="M22" s="402"/>
      <c r="N22" s="402"/>
      <c r="O22" s="402"/>
      <c r="P22" s="259">
        <f t="shared" si="0"/>
        <v>0</v>
      </c>
      <c r="Q22" s="394"/>
      <c r="R22" s="402"/>
      <c r="S22" s="402"/>
      <c r="T22" s="402"/>
      <c r="U22" s="402"/>
      <c r="V22" s="402"/>
      <c r="W22" s="259">
        <f t="shared" si="2"/>
        <v>0</v>
      </c>
    </row>
    <row r="23" spans="2:23" ht="15" customHeight="1">
      <c r="B23" s="19">
        <f t="shared" si="3"/>
        <v>16</v>
      </c>
      <c r="C23" s="23" t="s">
        <v>139</v>
      </c>
      <c r="D23" s="21" t="s">
        <v>18</v>
      </c>
      <c r="E23" s="22" t="s">
        <v>16</v>
      </c>
      <c r="F23" s="983" t="s">
        <v>139</v>
      </c>
      <c r="G23" s="984" t="s">
        <v>76</v>
      </c>
      <c r="H23" s="983" t="s">
        <v>139</v>
      </c>
      <c r="I23" s="985" t="s">
        <v>23</v>
      </c>
      <c r="J23" s="397"/>
      <c r="K23" s="403"/>
      <c r="L23" s="403"/>
      <c r="M23" s="403"/>
      <c r="N23" s="403"/>
      <c r="O23" s="403"/>
      <c r="P23" s="264">
        <f t="shared" si="0"/>
        <v>0</v>
      </c>
      <c r="Q23" s="397"/>
      <c r="R23" s="403"/>
      <c r="S23" s="403"/>
      <c r="T23" s="403"/>
      <c r="U23" s="403"/>
      <c r="V23" s="403"/>
      <c r="W23" s="264">
        <f t="shared" si="2"/>
        <v>0</v>
      </c>
    </row>
    <row r="24" spans="2:23" ht="15" customHeight="1">
      <c r="B24" s="15">
        <f t="shared" si="3"/>
        <v>17</v>
      </c>
      <c r="C24" s="18" t="s">
        <v>139</v>
      </c>
      <c r="D24" s="17" t="s">
        <v>24</v>
      </c>
      <c r="E24" s="3" t="s">
        <v>16</v>
      </c>
      <c r="F24" s="972" t="s">
        <v>140</v>
      </c>
      <c r="G24" s="973" t="s">
        <v>17</v>
      </c>
      <c r="H24" s="972" t="s">
        <v>140</v>
      </c>
      <c r="I24" s="975" t="s">
        <v>75</v>
      </c>
      <c r="J24" s="398"/>
      <c r="K24" s="404"/>
      <c r="L24" s="404"/>
      <c r="M24" s="404"/>
      <c r="N24" s="404"/>
      <c r="O24" s="404"/>
      <c r="P24" s="266">
        <f t="shared" si="0"/>
        <v>0</v>
      </c>
      <c r="Q24" s="398"/>
      <c r="R24" s="404"/>
      <c r="S24" s="404"/>
      <c r="T24" s="404"/>
      <c r="U24" s="404"/>
      <c r="V24" s="404"/>
      <c r="W24" s="266">
        <f t="shared" si="2"/>
        <v>0</v>
      </c>
    </row>
    <row r="25" spans="2:23" ht="15" customHeight="1">
      <c r="B25" s="25">
        <f t="shared" si="3"/>
        <v>18</v>
      </c>
      <c r="C25" s="29" t="s">
        <v>140</v>
      </c>
      <c r="D25" s="27" t="s">
        <v>18</v>
      </c>
      <c r="E25" s="28" t="s">
        <v>16</v>
      </c>
      <c r="F25" s="976" t="s">
        <v>140</v>
      </c>
      <c r="G25" s="977" t="s">
        <v>76</v>
      </c>
      <c r="H25" s="976" t="s">
        <v>140</v>
      </c>
      <c r="I25" s="979" t="s">
        <v>23</v>
      </c>
      <c r="J25" s="395"/>
      <c r="K25" s="401"/>
      <c r="L25" s="401"/>
      <c r="M25" s="401"/>
      <c r="N25" s="401"/>
      <c r="O25" s="401"/>
      <c r="P25" s="261">
        <f t="shared" si="0"/>
        <v>0</v>
      </c>
      <c r="Q25" s="395"/>
      <c r="R25" s="401"/>
      <c r="S25" s="401"/>
      <c r="T25" s="401"/>
      <c r="U25" s="401"/>
      <c r="V25" s="401"/>
      <c r="W25" s="261">
        <f t="shared" si="2"/>
        <v>0</v>
      </c>
    </row>
    <row r="26" spans="2:23" ht="15" customHeight="1">
      <c r="B26" s="31">
        <f t="shared" si="3"/>
        <v>19</v>
      </c>
      <c r="C26" s="35" t="s">
        <v>140</v>
      </c>
      <c r="D26" s="33" t="s">
        <v>24</v>
      </c>
      <c r="E26" s="34" t="s">
        <v>16</v>
      </c>
      <c r="F26" s="980" t="s">
        <v>141</v>
      </c>
      <c r="G26" s="981" t="s">
        <v>17</v>
      </c>
      <c r="H26" s="980" t="s">
        <v>141</v>
      </c>
      <c r="I26" s="982" t="s">
        <v>75</v>
      </c>
      <c r="J26" s="394"/>
      <c r="K26" s="402"/>
      <c r="L26" s="402"/>
      <c r="M26" s="402"/>
      <c r="N26" s="402"/>
      <c r="O26" s="402"/>
      <c r="P26" s="259">
        <f t="shared" si="0"/>
        <v>0</v>
      </c>
      <c r="Q26" s="394"/>
      <c r="R26" s="402"/>
      <c r="S26" s="402"/>
      <c r="T26" s="402"/>
      <c r="U26" s="402"/>
      <c r="V26" s="402"/>
      <c r="W26" s="259">
        <f t="shared" si="2"/>
        <v>0</v>
      </c>
    </row>
    <row r="27" spans="2:23" ht="15" customHeight="1">
      <c r="B27" s="19">
        <f t="shared" si="3"/>
        <v>20</v>
      </c>
      <c r="C27" s="23" t="s">
        <v>141</v>
      </c>
      <c r="D27" s="21" t="s">
        <v>18</v>
      </c>
      <c r="E27" s="22" t="s">
        <v>16</v>
      </c>
      <c r="F27" s="983" t="s">
        <v>141</v>
      </c>
      <c r="G27" s="984" t="s">
        <v>76</v>
      </c>
      <c r="H27" s="983" t="s">
        <v>141</v>
      </c>
      <c r="I27" s="985" t="s">
        <v>23</v>
      </c>
      <c r="J27" s="397"/>
      <c r="K27" s="403"/>
      <c r="L27" s="403"/>
      <c r="M27" s="403"/>
      <c r="N27" s="403"/>
      <c r="O27" s="403"/>
      <c r="P27" s="264">
        <f t="shared" si="0"/>
        <v>0</v>
      </c>
      <c r="Q27" s="397"/>
      <c r="R27" s="403"/>
      <c r="S27" s="403"/>
      <c r="T27" s="403"/>
      <c r="U27" s="403"/>
      <c r="V27" s="403"/>
      <c r="W27" s="264">
        <f t="shared" si="2"/>
        <v>0</v>
      </c>
    </row>
    <row r="28" spans="2:23" ht="15" customHeight="1">
      <c r="B28" s="15">
        <f t="shared" si="3"/>
        <v>21</v>
      </c>
      <c r="C28" s="18" t="s">
        <v>141</v>
      </c>
      <c r="D28" s="17" t="s">
        <v>24</v>
      </c>
      <c r="E28" s="3" t="s">
        <v>16</v>
      </c>
      <c r="F28" s="972" t="s">
        <v>142</v>
      </c>
      <c r="G28" s="973" t="s">
        <v>17</v>
      </c>
      <c r="H28" s="972" t="s">
        <v>142</v>
      </c>
      <c r="I28" s="975" t="s">
        <v>75</v>
      </c>
      <c r="J28" s="398"/>
      <c r="K28" s="404"/>
      <c r="L28" s="404"/>
      <c r="M28" s="404"/>
      <c r="N28" s="404"/>
      <c r="O28" s="404"/>
      <c r="P28" s="266">
        <f t="shared" si="0"/>
        <v>0</v>
      </c>
      <c r="Q28" s="398"/>
      <c r="R28" s="404"/>
      <c r="S28" s="404"/>
      <c r="T28" s="404"/>
      <c r="U28" s="404"/>
      <c r="V28" s="404"/>
      <c r="W28" s="266">
        <f t="shared" si="2"/>
        <v>0</v>
      </c>
    </row>
    <row r="29" spans="2:23" ht="15" customHeight="1">
      <c r="B29" s="25">
        <f t="shared" si="3"/>
        <v>22</v>
      </c>
      <c r="C29" s="29" t="s">
        <v>142</v>
      </c>
      <c r="D29" s="27" t="s">
        <v>18</v>
      </c>
      <c r="E29" s="28" t="s">
        <v>16</v>
      </c>
      <c r="F29" s="976" t="s">
        <v>142</v>
      </c>
      <c r="G29" s="977" t="s">
        <v>76</v>
      </c>
      <c r="H29" s="976" t="s">
        <v>142</v>
      </c>
      <c r="I29" s="979" t="s">
        <v>23</v>
      </c>
      <c r="J29" s="395"/>
      <c r="K29" s="401"/>
      <c r="L29" s="401"/>
      <c r="M29" s="401"/>
      <c r="N29" s="401"/>
      <c r="O29" s="401"/>
      <c r="P29" s="261">
        <f t="shared" si="0"/>
        <v>0</v>
      </c>
      <c r="Q29" s="395"/>
      <c r="R29" s="401"/>
      <c r="S29" s="401"/>
      <c r="T29" s="401"/>
      <c r="U29" s="401"/>
      <c r="V29" s="401"/>
      <c r="W29" s="261">
        <f t="shared" si="2"/>
        <v>0</v>
      </c>
    </row>
    <row r="30" spans="2:23" ht="15" customHeight="1">
      <c r="B30" s="31">
        <f t="shared" si="3"/>
        <v>23</v>
      </c>
      <c r="C30" s="35" t="s">
        <v>142</v>
      </c>
      <c r="D30" s="33" t="s">
        <v>24</v>
      </c>
      <c r="E30" s="34" t="s">
        <v>16</v>
      </c>
      <c r="F30" s="980" t="s">
        <v>143</v>
      </c>
      <c r="G30" s="981" t="s">
        <v>17</v>
      </c>
      <c r="H30" s="980" t="s">
        <v>143</v>
      </c>
      <c r="I30" s="982" t="s">
        <v>75</v>
      </c>
      <c r="J30" s="394"/>
      <c r="K30" s="402"/>
      <c r="L30" s="402"/>
      <c r="M30" s="402"/>
      <c r="N30" s="402"/>
      <c r="O30" s="402"/>
      <c r="P30" s="259">
        <f t="shared" si="0"/>
        <v>0</v>
      </c>
      <c r="Q30" s="394"/>
      <c r="R30" s="402"/>
      <c r="S30" s="402"/>
      <c r="T30" s="402"/>
      <c r="U30" s="402"/>
      <c r="V30" s="402"/>
      <c r="W30" s="259">
        <f t="shared" si="2"/>
        <v>0</v>
      </c>
    </row>
    <row r="31" spans="2:23" ht="15" customHeight="1">
      <c r="B31" s="25">
        <f t="shared" si="3"/>
        <v>24</v>
      </c>
      <c r="C31" s="29" t="s">
        <v>143</v>
      </c>
      <c r="D31" s="27" t="s">
        <v>18</v>
      </c>
      <c r="E31" s="37" t="s">
        <v>16</v>
      </c>
      <c r="F31" s="976" t="s">
        <v>143</v>
      </c>
      <c r="G31" s="977" t="s">
        <v>76</v>
      </c>
      <c r="H31" s="976" t="s">
        <v>143</v>
      </c>
      <c r="I31" s="986" t="s">
        <v>77</v>
      </c>
      <c r="J31" s="399"/>
      <c r="K31" s="405"/>
      <c r="L31" s="405"/>
      <c r="M31" s="405"/>
      <c r="N31" s="405"/>
      <c r="O31" s="405"/>
      <c r="P31" s="268">
        <f t="shared" si="0"/>
        <v>0</v>
      </c>
      <c r="Q31" s="399"/>
      <c r="R31" s="405"/>
      <c r="S31" s="405"/>
      <c r="T31" s="405"/>
      <c r="U31" s="405"/>
      <c r="V31" s="405"/>
      <c r="W31" s="268">
        <f t="shared" si="2"/>
        <v>0</v>
      </c>
    </row>
    <row r="32" spans="2:23" ht="15" customHeight="1">
      <c r="B32" s="31">
        <f t="shared" si="3"/>
        <v>25</v>
      </c>
      <c r="C32" s="35" t="s">
        <v>143</v>
      </c>
      <c r="D32" s="33" t="s">
        <v>24</v>
      </c>
      <c r="E32" s="34" t="s">
        <v>16</v>
      </c>
      <c r="F32" s="980" t="s">
        <v>144</v>
      </c>
      <c r="G32" s="981" t="s">
        <v>78</v>
      </c>
      <c r="H32" s="980" t="s">
        <v>144</v>
      </c>
      <c r="I32" s="982" t="s">
        <v>75</v>
      </c>
      <c r="J32" s="394"/>
      <c r="K32" s="402"/>
      <c r="L32" s="402"/>
      <c r="M32" s="402"/>
      <c r="N32" s="402"/>
      <c r="O32" s="402"/>
      <c r="P32" s="259">
        <f t="shared" si="0"/>
        <v>0</v>
      </c>
      <c r="Q32" s="394"/>
      <c r="R32" s="402"/>
      <c r="S32" s="402"/>
      <c r="T32" s="402"/>
      <c r="U32" s="402"/>
      <c r="V32" s="402"/>
      <c r="W32" s="259">
        <f t="shared" si="2"/>
        <v>0</v>
      </c>
    </row>
    <row r="33" spans="2:30" ht="15" customHeight="1">
      <c r="B33" s="19">
        <f t="shared" si="3"/>
        <v>26</v>
      </c>
      <c r="C33" s="23" t="s">
        <v>144</v>
      </c>
      <c r="D33" s="21" t="s">
        <v>18</v>
      </c>
      <c r="E33" s="122" t="s">
        <v>16</v>
      </c>
      <c r="F33" s="983" t="s">
        <v>144</v>
      </c>
      <c r="G33" s="984" t="s">
        <v>76</v>
      </c>
      <c r="H33" s="983" t="s">
        <v>144</v>
      </c>
      <c r="I33" s="910" t="s">
        <v>77</v>
      </c>
      <c r="J33" s="400"/>
      <c r="K33" s="406"/>
      <c r="L33" s="406"/>
      <c r="M33" s="406"/>
      <c r="N33" s="406"/>
      <c r="O33" s="406"/>
      <c r="P33" s="270">
        <f t="shared" si="0"/>
        <v>0</v>
      </c>
      <c r="Q33" s="400"/>
      <c r="R33" s="406"/>
      <c r="S33" s="406"/>
      <c r="T33" s="406"/>
      <c r="U33" s="406"/>
      <c r="V33" s="406"/>
      <c r="W33" s="270">
        <f t="shared" si="2"/>
        <v>0</v>
      </c>
    </row>
    <row r="34" spans="2:30" ht="15" customHeight="1">
      <c r="B34" s="15">
        <f t="shared" si="3"/>
        <v>27</v>
      </c>
      <c r="C34" s="18" t="s">
        <v>144</v>
      </c>
      <c r="D34" s="17" t="s">
        <v>24</v>
      </c>
      <c r="E34" s="3" t="s">
        <v>16</v>
      </c>
      <c r="F34" s="972" t="s">
        <v>346</v>
      </c>
      <c r="G34" s="973" t="s">
        <v>78</v>
      </c>
      <c r="H34" s="972" t="s">
        <v>346</v>
      </c>
      <c r="I34" s="975" t="s">
        <v>75</v>
      </c>
      <c r="J34" s="398"/>
      <c r="K34" s="404"/>
      <c r="L34" s="404"/>
      <c r="M34" s="404"/>
      <c r="N34" s="404"/>
      <c r="O34" s="404"/>
      <c r="P34" s="266">
        <f>SUM(J34:O34)</f>
        <v>0</v>
      </c>
      <c r="Q34" s="398"/>
      <c r="R34" s="404"/>
      <c r="S34" s="404"/>
      <c r="T34" s="404"/>
      <c r="U34" s="404"/>
      <c r="V34" s="404"/>
      <c r="W34" s="266">
        <f t="shared" si="2"/>
        <v>0</v>
      </c>
    </row>
    <row r="35" spans="2:30" s="124" customFormat="1" ht="15" customHeight="1">
      <c r="B35" s="103" t="s">
        <v>12</v>
      </c>
      <c r="C35" s="104"/>
      <c r="D35" s="104"/>
      <c r="E35" s="104"/>
      <c r="F35" s="104"/>
      <c r="G35" s="104"/>
      <c r="H35" s="104"/>
      <c r="I35" s="113"/>
      <c r="J35" s="272">
        <f t="shared" ref="J35:P35" si="4">SUM(J8:J34)</f>
        <v>0</v>
      </c>
      <c r="K35" s="273">
        <f t="shared" si="4"/>
        <v>0</v>
      </c>
      <c r="L35" s="273">
        <f t="shared" si="4"/>
        <v>0</v>
      </c>
      <c r="M35" s="273">
        <f t="shared" si="4"/>
        <v>0</v>
      </c>
      <c r="N35" s="273">
        <f t="shared" si="4"/>
        <v>0</v>
      </c>
      <c r="O35" s="273">
        <f t="shared" si="4"/>
        <v>0</v>
      </c>
      <c r="P35" s="274">
        <f t="shared" si="4"/>
        <v>0</v>
      </c>
      <c r="Q35" s="272">
        <f t="shared" ref="Q35:W35" si="5">SUM(Q8:Q34)</f>
        <v>0</v>
      </c>
      <c r="R35" s="273">
        <f t="shared" si="5"/>
        <v>0</v>
      </c>
      <c r="S35" s="273">
        <f t="shared" si="5"/>
        <v>0</v>
      </c>
      <c r="T35" s="273">
        <f t="shared" si="5"/>
        <v>0</v>
      </c>
      <c r="U35" s="273">
        <f>SUM(U8:U34)</f>
        <v>0</v>
      </c>
      <c r="V35" s="273">
        <f>SUM(V8:V34)</f>
        <v>0</v>
      </c>
      <c r="W35" s="274">
        <f t="shared" si="5"/>
        <v>0</v>
      </c>
    </row>
    <row r="36" spans="2:30" ht="7.5" customHeight="1">
      <c r="B36" s="122"/>
      <c r="C36" s="122"/>
      <c r="D36" s="122"/>
      <c r="E36" s="122"/>
      <c r="F36" s="122"/>
      <c r="G36" s="122"/>
      <c r="H36" s="122"/>
      <c r="I36" s="122"/>
      <c r="J36" s="151"/>
      <c r="K36" s="151"/>
      <c r="L36" s="151"/>
      <c r="M36" s="151"/>
      <c r="N36" s="151"/>
      <c r="O36" s="151"/>
      <c r="P36" s="151"/>
      <c r="Q36" s="151"/>
      <c r="R36" s="151"/>
      <c r="S36" s="151"/>
    </row>
    <row r="37" spans="2:30" s="124" customFormat="1" ht="15" customHeight="1">
      <c r="B37" s="103" t="s">
        <v>493</v>
      </c>
      <c r="C37" s="104"/>
      <c r="D37" s="104"/>
      <c r="E37" s="104"/>
      <c r="F37" s="104"/>
      <c r="G37" s="104"/>
      <c r="H37" s="104"/>
      <c r="I37" s="113"/>
      <c r="J37" s="332">
        <f>'様式5-2'!L15</f>
        <v>0</v>
      </c>
      <c r="K37" s="333">
        <f>'様式5-2'!L16</f>
        <v>0</v>
      </c>
      <c r="L37" s="333">
        <f>'様式5-2'!L17</f>
        <v>0</v>
      </c>
      <c r="M37" s="333">
        <f>'様式5-2'!L18</f>
        <v>0</v>
      </c>
      <c r="N37" s="333">
        <f>'様式5-2'!L19</f>
        <v>0</v>
      </c>
      <c r="O37" s="333">
        <f>'様式5-2'!L20</f>
        <v>0</v>
      </c>
      <c r="P37" s="334">
        <f>SUM(J37:O37)</f>
        <v>0</v>
      </c>
      <c r="Q37" s="1"/>
      <c r="R37" s="1"/>
      <c r="S37" s="1"/>
      <c r="T37" s="1"/>
      <c r="U37" s="1"/>
      <c r="V37" s="1"/>
      <c r="W37" s="1"/>
      <c r="X37" s="1"/>
      <c r="Y37" s="1"/>
      <c r="Z37" s="1"/>
      <c r="AA37" s="1"/>
      <c r="AB37" s="1"/>
      <c r="AC37" s="1"/>
      <c r="AD37" s="1"/>
    </row>
    <row r="38" spans="2:30" s="449" customFormat="1" ht="7.5" customHeight="1">
      <c r="B38" s="447"/>
      <c r="C38" s="447"/>
      <c r="D38" s="447"/>
      <c r="E38" s="447"/>
      <c r="F38" s="447"/>
      <c r="G38" s="447"/>
      <c r="H38" s="447"/>
      <c r="I38" s="447"/>
      <c r="J38" s="446"/>
      <c r="K38" s="446"/>
      <c r="L38" s="446"/>
      <c r="M38" s="446"/>
      <c r="N38" s="446"/>
      <c r="O38" s="446"/>
      <c r="P38" s="446"/>
      <c r="Q38" s="448"/>
      <c r="R38" s="448"/>
      <c r="S38" s="448"/>
      <c r="T38" s="448"/>
      <c r="U38" s="448"/>
      <c r="V38" s="448"/>
      <c r="W38" s="448"/>
      <c r="X38" s="448"/>
      <c r="Y38" s="448"/>
      <c r="Z38" s="448"/>
      <c r="AA38" s="448"/>
      <c r="AB38" s="448"/>
      <c r="AC38" s="448"/>
      <c r="AD38" s="448"/>
    </row>
    <row r="39" spans="2:30" ht="15" customHeight="1">
      <c r="B39" s="122"/>
      <c r="C39" s="122"/>
      <c r="D39" s="122"/>
      <c r="E39" s="122"/>
      <c r="F39" s="122"/>
      <c r="G39" s="122"/>
      <c r="H39" s="122"/>
      <c r="I39" s="122"/>
      <c r="P39" s="418" t="s">
        <v>10</v>
      </c>
      <c r="R39" s="5" t="s">
        <v>445</v>
      </c>
      <c r="X39" s="418" t="s">
        <v>10</v>
      </c>
    </row>
    <row r="40" spans="2:30" ht="15" customHeight="1">
      <c r="B40" s="1214" t="s">
        <v>14</v>
      </c>
      <c r="C40" s="1217" t="s">
        <v>15</v>
      </c>
      <c r="D40" s="1218"/>
      <c r="E40" s="1218"/>
      <c r="F40" s="1218"/>
      <c r="G40" s="1219"/>
      <c r="H40" s="1217" t="s">
        <v>13</v>
      </c>
      <c r="I40" s="1218"/>
      <c r="J40" s="142" t="s">
        <v>329</v>
      </c>
      <c r="K40" s="56"/>
      <c r="L40" s="56"/>
      <c r="M40" s="57"/>
      <c r="N40" s="56"/>
      <c r="O40" s="56"/>
      <c r="P40" s="1214" t="s">
        <v>12</v>
      </c>
      <c r="R40" s="424" t="s">
        <v>443</v>
      </c>
      <c r="S40" s="425"/>
      <c r="T40" s="425"/>
      <c r="U40" s="425"/>
      <c r="V40" s="425"/>
      <c r="W40" s="425"/>
      <c r="X40" s="426"/>
    </row>
    <row r="41" spans="2:30" ht="15" customHeight="1">
      <c r="B41" s="1215"/>
      <c r="C41" s="1220"/>
      <c r="D41" s="1221"/>
      <c r="E41" s="1221"/>
      <c r="F41" s="1221"/>
      <c r="G41" s="1222"/>
      <c r="H41" s="1220"/>
      <c r="I41" s="1221"/>
      <c r="J41" s="143" t="s">
        <v>330</v>
      </c>
      <c r="K41" s="144" t="s">
        <v>331</v>
      </c>
      <c r="L41" s="144" t="s">
        <v>332</v>
      </c>
      <c r="M41" s="144" t="s">
        <v>333</v>
      </c>
      <c r="N41" s="144" t="s">
        <v>334</v>
      </c>
      <c r="O41" s="144" t="s">
        <v>335</v>
      </c>
      <c r="P41" s="1215"/>
      <c r="R41" s="427" t="s">
        <v>327</v>
      </c>
      <c r="S41" s="428"/>
      <c r="T41" s="429" t="s">
        <v>448</v>
      </c>
      <c r="U41" s="428"/>
      <c r="V41" s="429" t="s">
        <v>449</v>
      </c>
      <c r="W41" s="428"/>
      <c r="X41" s="439" t="s">
        <v>12</v>
      </c>
    </row>
    <row r="42" spans="2:30" ht="15" customHeight="1">
      <c r="B42" s="1215"/>
      <c r="C42" s="1220"/>
      <c r="D42" s="1221"/>
      <c r="E42" s="1221"/>
      <c r="F42" s="1221"/>
      <c r="G42" s="1222"/>
      <c r="H42" s="1220"/>
      <c r="I42" s="1221"/>
      <c r="J42" s="145" t="s">
        <v>336</v>
      </c>
      <c r="K42" s="146" t="s">
        <v>336</v>
      </c>
      <c r="L42" s="146" t="s">
        <v>336</v>
      </c>
      <c r="M42" s="146" t="s">
        <v>336</v>
      </c>
      <c r="N42" s="146" t="s">
        <v>336</v>
      </c>
      <c r="O42" s="146" t="s">
        <v>336</v>
      </c>
      <c r="P42" s="1215"/>
      <c r="R42" s="143" t="s">
        <v>272</v>
      </c>
      <c r="S42" s="144" t="s">
        <v>444</v>
      </c>
      <c r="T42" s="144" t="s">
        <v>272</v>
      </c>
      <c r="U42" s="144" t="s">
        <v>444</v>
      </c>
      <c r="V42" s="144" t="s">
        <v>272</v>
      </c>
      <c r="W42" s="144" t="s">
        <v>444</v>
      </c>
      <c r="X42" s="419"/>
    </row>
    <row r="43" spans="2:30" ht="15" customHeight="1">
      <c r="B43" s="1216"/>
      <c r="C43" s="1223"/>
      <c r="D43" s="1224"/>
      <c r="E43" s="1224"/>
      <c r="F43" s="1224"/>
      <c r="G43" s="1225"/>
      <c r="H43" s="1223"/>
      <c r="I43" s="1224"/>
      <c r="J43" s="147"/>
      <c r="K43" s="148"/>
      <c r="L43" s="148"/>
      <c r="M43" s="148"/>
      <c r="N43" s="148"/>
      <c r="O43" s="148"/>
      <c r="P43" s="150" t="s">
        <v>345</v>
      </c>
      <c r="R43" s="430"/>
      <c r="S43" s="431"/>
      <c r="T43" s="431"/>
      <c r="U43" s="431"/>
      <c r="V43" s="431"/>
      <c r="W43" s="431"/>
      <c r="X43" s="432"/>
    </row>
    <row r="44" spans="2:30" ht="15" customHeight="1">
      <c r="B44" s="15">
        <v>1</v>
      </c>
      <c r="C44" s="16" t="s">
        <v>131</v>
      </c>
      <c r="D44" s="17" t="s">
        <v>24</v>
      </c>
      <c r="E44" s="3" t="s">
        <v>16</v>
      </c>
      <c r="F44" s="972" t="s">
        <v>132</v>
      </c>
      <c r="G44" s="973" t="s">
        <v>17</v>
      </c>
      <c r="H44" s="974" t="s">
        <v>132</v>
      </c>
      <c r="I44" s="975" t="s">
        <v>75</v>
      </c>
      <c r="J44" s="394"/>
      <c r="K44" s="335"/>
      <c r="L44" s="336"/>
      <c r="M44" s="336"/>
      <c r="N44" s="336"/>
      <c r="O44" s="339"/>
      <c r="P44" s="328">
        <f t="shared" ref="P44:P52" si="6">SUM(J44:O44)</f>
        <v>0</v>
      </c>
      <c r="R44" s="987" t="e">
        <f>J8-S44</f>
        <v>#DIV/0!</v>
      </c>
      <c r="S44" s="433" t="e">
        <f>ROUND(J8*SUM('様式5-4'!$J$144)/SUM('様式5-4'!$J$145,'様式5-4'!$G$110),0)</f>
        <v>#DIV/0!</v>
      </c>
      <c r="T44" s="433" t="e">
        <f>Q8-U44</f>
        <v>#DIV/0!</v>
      </c>
      <c r="U44" s="433" t="e">
        <f>ROUND(Q8*SUM('様式5-4'!$J$144)/SUM('様式5-4'!$J$145,'様式5-4'!$G$110),0)</f>
        <v>#DIV/0!</v>
      </c>
      <c r="V44" s="433" t="e">
        <f>R44+T44</f>
        <v>#DIV/0!</v>
      </c>
      <c r="W44" s="433" t="e">
        <f>S44+U44</f>
        <v>#DIV/0!</v>
      </c>
      <c r="X44" s="440" t="e">
        <f>SUM(V44:W44)</f>
        <v>#DIV/0!</v>
      </c>
    </row>
    <row r="45" spans="2:30" ht="15" customHeight="1">
      <c r="B45" s="25">
        <f t="shared" ref="B45:B51" si="7">B44+1</f>
        <v>2</v>
      </c>
      <c r="C45" s="26" t="s">
        <v>132</v>
      </c>
      <c r="D45" s="27" t="s">
        <v>18</v>
      </c>
      <c r="E45" s="28" t="s">
        <v>16</v>
      </c>
      <c r="F45" s="976" t="s">
        <v>132</v>
      </c>
      <c r="G45" s="977" t="s">
        <v>76</v>
      </c>
      <c r="H45" s="978" t="s">
        <v>132</v>
      </c>
      <c r="I45" s="979" t="s">
        <v>23</v>
      </c>
      <c r="J45" s="395"/>
      <c r="K45" s="401"/>
      <c r="L45" s="337"/>
      <c r="M45" s="337"/>
      <c r="N45" s="337"/>
      <c r="O45" s="340"/>
      <c r="P45" s="329">
        <f t="shared" si="6"/>
        <v>0</v>
      </c>
      <c r="R45" s="988" t="e">
        <f t="shared" ref="R45:R70" si="8">J9-S45</f>
        <v>#DIV/0!</v>
      </c>
      <c r="S45" s="434" t="e">
        <f>ROUND(J9*SUM('様式5-4'!$J$144)/SUM('様式5-4'!$J$145,'様式5-4'!$G$110),0)</f>
        <v>#DIV/0!</v>
      </c>
      <c r="T45" s="434" t="e">
        <f t="shared" ref="T45:T70" si="9">Q9-U45</f>
        <v>#DIV/0!</v>
      </c>
      <c r="U45" s="434" t="e">
        <f>ROUND(Q9*SUM('様式5-4'!$J$144)/SUM('様式5-4'!$J$145,'様式5-4'!$G$110),0)</f>
        <v>#DIV/0!</v>
      </c>
      <c r="V45" s="434" t="e">
        <f t="shared" ref="V45:V70" si="10">R45+T45</f>
        <v>#DIV/0!</v>
      </c>
      <c r="W45" s="434" t="e">
        <f t="shared" ref="W45:W70" si="11">S45+U45</f>
        <v>#DIV/0!</v>
      </c>
      <c r="X45" s="441" t="e">
        <f t="shared" ref="X45:X70" si="12">SUM(V45:W45)</f>
        <v>#DIV/0!</v>
      </c>
    </row>
    <row r="46" spans="2:30" ht="15" customHeight="1">
      <c r="B46" s="31">
        <f t="shared" si="7"/>
        <v>3</v>
      </c>
      <c r="C46" s="32" t="s">
        <v>132</v>
      </c>
      <c r="D46" s="33" t="s">
        <v>24</v>
      </c>
      <c r="E46" s="34" t="s">
        <v>16</v>
      </c>
      <c r="F46" s="980" t="s">
        <v>133</v>
      </c>
      <c r="G46" s="981" t="s">
        <v>17</v>
      </c>
      <c r="H46" s="980" t="s">
        <v>133</v>
      </c>
      <c r="I46" s="982" t="s">
        <v>75</v>
      </c>
      <c r="J46" s="394"/>
      <c r="K46" s="402"/>
      <c r="L46" s="402"/>
      <c r="M46" s="336"/>
      <c r="N46" s="338"/>
      <c r="O46" s="341"/>
      <c r="P46" s="330">
        <f t="shared" si="6"/>
        <v>0</v>
      </c>
      <c r="R46" s="987" t="e">
        <f t="shared" si="8"/>
        <v>#DIV/0!</v>
      </c>
      <c r="S46" s="433" t="e">
        <f>ROUND(J10*SUM('様式5-4'!$J$144)/SUM('様式5-4'!$J$145,'様式5-4'!$G$110),0)</f>
        <v>#DIV/0!</v>
      </c>
      <c r="T46" s="433" t="e">
        <f t="shared" si="9"/>
        <v>#DIV/0!</v>
      </c>
      <c r="U46" s="433" t="e">
        <f>ROUND(Q10*SUM('様式5-4'!$J$144)/SUM('様式5-4'!$J$145,'様式5-4'!$G$110),0)</f>
        <v>#DIV/0!</v>
      </c>
      <c r="V46" s="433" t="e">
        <f t="shared" si="10"/>
        <v>#DIV/0!</v>
      </c>
      <c r="W46" s="433" t="e">
        <f t="shared" si="11"/>
        <v>#DIV/0!</v>
      </c>
      <c r="X46" s="440" t="e">
        <f t="shared" si="12"/>
        <v>#DIV/0!</v>
      </c>
    </row>
    <row r="47" spans="2:30" ht="15" customHeight="1">
      <c r="B47" s="19">
        <f t="shared" si="7"/>
        <v>4</v>
      </c>
      <c r="C47" s="20" t="s">
        <v>133</v>
      </c>
      <c r="D47" s="21" t="s">
        <v>18</v>
      </c>
      <c r="E47" s="22" t="s">
        <v>16</v>
      </c>
      <c r="F47" s="983" t="s">
        <v>133</v>
      </c>
      <c r="G47" s="984" t="s">
        <v>76</v>
      </c>
      <c r="H47" s="983" t="s">
        <v>133</v>
      </c>
      <c r="I47" s="985" t="s">
        <v>23</v>
      </c>
      <c r="J47" s="395"/>
      <c r="K47" s="401"/>
      <c r="L47" s="401"/>
      <c r="M47" s="401"/>
      <c r="N47" s="337"/>
      <c r="O47" s="340"/>
      <c r="P47" s="329">
        <f t="shared" si="6"/>
        <v>0</v>
      </c>
      <c r="R47" s="988" t="e">
        <f t="shared" si="8"/>
        <v>#DIV/0!</v>
      </c>
      <c r="S47" s="434" t="e">
        <f>ROUND(J11*SUM('様式5-4'!$J$144)/SUM('様式5-4'!$J$145,'様式5-4'!$G$110),0)</f>
        <v>#DIV/0!</v>
      </c>
      <c r="T47" s="434" t="e">
        <f t="shared" si="9"/>
        <v>#DIV/0!</v>
      </c>
      <c r="U47" s="434" t="e">
        <f>ROUND(Q11*SUM('様式5-4'!$J$144)/SUM('様式5-4'!$J$145,'様式5-4'!$G$110),0)</f>
        <v>#DIV/0!</v>
      </c>
      <c r="V47" s="434" t="e">
        <f t="shared" si="10"/>
        <v>#DIV/0!</v>
      </c>
      <c r="W47" s="434" t="e">
        <f t="shared" si="11"/>
        <v>#DIV/0!</v>
      </c>
      <c r="X47" s="441" t="e">
        <f t="shared" si="12"/>
        <v>#DIV/0!</v>
      </c>
    </row>
    <row r="48" spans="2:30" ht="15" customHeight="1">
      <c r="B48" s="15">
        <f t="shared" si="7"/>
        <v>5</v>
      </c>
      <c r="C48" s="16" t="s">
        <v>133</v>
      </c>
      <c r="D48" s="17" t="s">
        <v>24</v>
      </c>
      <c r="E48" s="3" t="s">
        <v>16</v>
      </c>
      <c r="F48" s="972" t="s">
        <v>134</v>
      </c>
      <c r="G48" s="973" t="s">
        <v>17</v>
      </c>
      <c r="H48" s="972" t="s">
        <v>134</v>
      </c>
      <c r="I48" s="975" t="s">
        <v>75</v>
      </c>
      <c r="J48" s="394"/>
      <c r="K48" s="402"/>
      <c r="L48" s="402"/>
      <c r="M48" s="402"/>
      <c r="N48" s="402"/>
      <c r="O48" s="341"/>
      <c r="P48" s="331">
        <f t="shared" si="6"/>
        <v>0</v>
      </c>
      <c r="R48" s="987" t="e">
        <f t="shared" si="8"/>
        <v>#DIV/0!</v>
      </c>
      <c r="S48" s="433" t="e">
        <f>ROUND(J12*SUM('様式5-4'!$J$144)/SUM('様式5-4'!$J$145,'様式5-4'!$G$110),0)</f>
        <v>#DIV/0!</v>
      </c>
      <c r="T48" s="433" t="e">
        <f t="shared" si="9"/>
        <v>#DIV/0!</v>
      </c>
      <c r="U48" s="433" t="e">
        <f>ROUND(Q12*SUM('様式5-4'!$J$144)/SUM('様式5-4'!$J$145,'様式5-4'!$G$110),0)</f>
        <v>#DIV/0!</v>
      </c>
      <c r="V48" s="433" t="e">
        <f t="shared" si="10"/>
        <v>#DIV/0!</v>
      </c>
      <c r="W48" s="433" t="e">
        <f t="shared" si="11"/>
        <v>#DIV/0!</v>
      </c>
      <c r="X48" s="440" t="e">
        <f t="shared" si="12"/>
        <v>#DIV/0!</v>
      </c>
    </row>
    <row r="49" spans="2:24" ht="15" customHeight="1">
      <c r="B49" s="25">
        <f t="shared" si="7"/>
        <v>6</v>
      </c>
      <c r="C49" s="26" t="s">
        <v>134</v>
      </c>
      <c r="D49" s="27" t="s">
        <v>18</v>
      </c>
      <c r="E49" s="28" t="s">
        <v>16</v>
      </c>
      <c r="F49" s="976" t="s">
        <v>134</v>
      </c>
      <c r="G49" s="977" t="s">
        <v>76</v>
      </c>
      <c r="H49" s="976" t="s">
        <v>134</v>
      </c>
      <c r="I49" s="979" t="s">
        <v>23</v>
      </c>
      <c r="J49" s="395"/>
      <c r="K49" s="401"/>
      <c r="L49" s="401"/>
      <c r="M49" s="401"/>
      <c r="N49" s="401"/>
      <c r="O49" s="408"/>
      <c r="P49" s="262">
        <f t="shared" si="6"/>
        <v>0</v>
      </c>
      <c r="R49" s="988" t="e">
        <f t="shared" si="8"/>
        <v>#DIV/0!</v>
      </c>
      <c r="S49" s="434" t="e">
        <f>ROUND(J13*SUM('様式5-4'!$J$144)/SUM('様式5-4'!$J$145,'様式5-4'!$G$110),0)</f>
        <v>#DIV/0!</v>
      </c>
      <c r="T49" s="434" t="e">
        <f t="shared" si="9"/>
        <v>#DIV/0!</v>
      </c>
      <c r="U49" s="434" t="e">
        <f>ROUND(Q13*SUM('様式5-4'!$J$144)/SUM('様式5-4'!$J$145,'様式5-4'!$G$110),0)</f>
        <v>#DIV/0!</v>
      </c>
      <c r="V49" s="434" t="e">
        <f t="shared" si="10"/>
        <v>#DIV/0!</v>
      </c>
      <c r="W49" s="434" t="e">
        <f t="shared" si="11"/>
        <v>#DIV/0!</v>
      </c>
      <c r="X49" s="441" t="e">
        <f t="shared" si="12"/>
        <v>#DIV/0!</v>
      </c>
    </row>
    <row r="50" spans="2:24" ht="15" customHeight="1">
      <c r="B50" s="31">
        <f t="shared" si="7"/>
        <v>7</v>
      </c>
      <c r="C50" s="35" t="s">
        <v>134</v>
      </c>
      <c r="D50" s="33" t="s">
        <v>24</v>
      </c>
      <c r="E50" s="34" t="s">
        <v>16</v>
      </c>
      <c r="F50" s="980" t="s">
        <v>135</v>
      </c>
      <c r="G50" s="981" t="s">
        <v>17</v>
      </c>
      <c r="H50" s="980" t="s">
        <v>135</v>
      </c>
      <c r="I50" s="982" t="s">
        <v>75</v>
      </c>
      <c r="J50" s="394"/>
      <c r="K50" s="402"/>
      <c r="L50" s="402"/>
      <c r="M50" s="402"/>
      <c r="N50" s="402"/>
      <c r="O50" s="409"/>
      <c r="P50" s="260">
        <f t="shared" si="6"/>
        <v>0</v>
      </c>
      <c r="R50" s="987" t="e">
        <f t="shared" si="8"/>
        <v>#DIV/0!</v>
      </c>
      <c r="S50" s="433" t="e">
        <f>ROUND(J14*SUM('様式5-4'!$J$144)/SUM('様式5-4'!$J$145,'様式5-4'!$G$110),0)</f>
        <v>#DIV/0!</v>
      </c>
      <c r="T50" s="433" t="e">
        <f t="shared" si="9"/>
        <v>#DIV/0!</v>
      </c>
      <c r="U50" s="433" t="e">
        <f>ROUND(Q14*SUM('様式5-4'!$J$144)/SUM('様式5-4'!$J$145,'様式5-4'!$G$110),0)</f>
        <v>#DIV/0!</v>
      </c>
      <c r="V50" s="433" t="e">
        <f t="shared" si="10"/>
        <v>#DIV/0!</v>
      </c>
      <c r="W50" s="433" t="e">
        <f t="shared" si="11"/>
        <v>#DIV/0!</v>
      </c>
      <c r="X50" s="440" t="e">
        <f t="shared" si="12"/>
        <v>#DIV/0!</v>
      </c>
    </row>
    <row r="51" spans="2:24" ht="15" customHeight="1">
      <c r="B51" s="19">
        <f t="shared" si="7"/>
        <v>8</v>
      </c>
      <c r="C51" s="23" t="s">
        <v>135</v>
      </c>
      <c r="D51" s="21" t="s">
        <v>18</v>
      </c>
      <c r="E51" s="22" t="s">
        <v>16</v>
      </c>
      <c r="F51" s="983" t="s">
        <v>135</v>
      </c>
      <c r="G51" s="984" t="s">
        <v>76</v>
      </c>
      <c r="H51" s="983" t="s">
        <v>135</v>
      </c>
      <c r="I51" s="985" t="s">
        <v>23</v>
      </c>
      <c r="J51" s="397"/>
      <c r="K51" s="403"/>
      <c r="L51" s="403"/>
      <c r="M51" s="403"/>
      <c r="N51" s="403"/>
      <c r="O51" s="410"/>
      <c r="P51" s="265">
        <f t="shared" si="6"/>
        <v>0</v>
      </c>
      <c r="R51" s="989" t="e">
        <f t="shared" si="8"/>
        <v>#DIV/0!</v>
      </c>
      <c r="S51" s="435" t="e">
        <f>ROUND(J15*SUM('様式5-4'!$J$144)/SUM('様式5-4'!$J$145,'様式5-4'!$G$110),0)</f>
        <v>#DIV/0!</v>
      </c>
      <c r="T51" s="435" t="e">
        <f t="shared" si="9"/>
        <v>#DIV/0!</v>
      </c>
      <c r="U51" s="435" t="e">
        <f>ROUND(Q15*SUM('様式5-4'!$J$144)/SUM('様式5-4'!$J$145,'様式5-4'!$G$110),0)</f>
        <v>#DIV/0!</v>
      </c>
      <c r="V51" s="435" t="e">
        <f t="shared" si="10"/>
        <v>#DIV/0!</v>
      </c>
      <c r="W51" s="435" t="e">
        <f t="shared" si="11"/>
        <v>#DIV/0!</v>
      </c>
      <c r="X51" s="442" t="e">
        <f t="shared" si="12"/>
        <v>#DIV/0!</v>
      </c>
    </row>
    <row r="52" spans="2:24" ht="15" customHeight="1">
      <c r="B52" s="15">
        <f>B51+1</f>
        <v>9</v>
      </c>
      <c r="C52" s="18" t="s">
        <v>135</v>
      </c>
      <c r="D52" s="17" t="s">
        <v>24</v>
      </c>
      <c r="E52" s="3" t="s">
        <v>16</v>
      </c>
      <c r="F52" s="972" t="s">
        <v>136</v>
      </c>
      <c r="G52" s="973" t="s">
        <v>17</v>
      </c>
      <c r="H52" s="972" t="s">
        <v>136</v>
      </c>
      <c r="I52" s="975" t="s">
        <v>75</v>
      </c>
      <c r="J52" s="398"/>
      <c r="K52" s="404"/>
      <c r="L52" s="404"/>
      <c r="M52" s="404"/>
      <c r="N52" s="404"/>
      <c r="O52" s="411"/>
      <c r="P52" s="267">
        <f t="shared" si="6"/>
        <v>0</v>
      </c>
      <c r="R52" s="990" t="e">
        <f t="shared" si="8"/>
        <v>#DIV/0!</v>
      </c>
      <c r="S52" s="436" t="e">
        <f>ROUND(J16*SUM('様式5-4'!$J$144)/SUM('様式5-4'!$J$145,'様式5-4'!$G$110),0)</f>
        <v>#DIV/0!</v>
      </c>
      <c r="T52" s="436" t="e">
        <f t="shared" si="9"/>
        <v>#DIV/0!</v>
      </c>
      <c r="U52" s="436" t="e">
        <f>ROUND(Q16*SUM('様式5-4'!$J$144)/SUM('様式5-4'!$J$145,'様式5-4'!$G$110),0)</f>
        <v>#DIV/0!</v>
      </c>
      <c r="V52" s="436" t="e">
        <f t="shared" si="10"/>
        <v>#DIV/0!</v>
      </c>
      <c r="W52" s="436" t="e">
        <f t="shared" si="11"/>
        <v>#DIV/0!</v>
      </c>
      <c r="X52" s="443" t="e">
        <f t="shared" si="12"/>
        <v>#DIV/0!</v>
      </c>
    </row>
    <row r="53" spans="2:24" ht="15" customHeight="1">
      <c r="B53" s="25">
        <f>B52+1</f>
        <v>10</v>
      </c>
      <c r="C53" s="29" t="s">
        <v>136</v>
      </c>
      <c r="D53" s="27" t="s">
        <v>18</v>
      </c>
      <c r="E53" s="28" t="s">
        <v>16</v>
      </c>
      <c r="F53" s="976" t="s">
        <v>136</v>
      </c>
      <c r="G53" s="977" t="s">
        <v>76</v>
      </c>
      <c r="H53" s="976" t="s">
        <v>136</v>
      </c>
      <c r="I53" s="979" t="s">
        <v>23</v>
      </c>
      <c r="J53" s="395"/>
      <c r="K53" s="401"/>
      <c r="L53" s="401"/>
      <c r="M53" s="401"/>
      <c r="N53" s="401"/>
      <c r="O53" s="408"/>
      <c r="P53" s="262">
        <f>SUM(J53:O53)</f>
        <v>0</v>
      </c>
      <c r="R53" s="988" t="e">
        <f t="shared" si="8"/>
        <v>#DIV/0!</v>
      </c>
      <c r="S53" s="434" t="e">
        <f>ROUND(J17*SUM('様式5-4'!$J$144)/SUM('様式5-4'!$J$145,'様式5-4'!$G$110),0)</f>
        <v>#DIV/0!</v>
      </c>
      <c r="T53" s="434" t="e">
        <f t="shared" si="9"/>
        <v>#DIV/0!</v>
      </c>
      <c r="U53" s="434" t="e">
        <f>ROUND(Q17*SUM('様式5-4'!$J$144)/SUM('様式5-4'!$J$145,'様式5-4'!$G$110),0)</f>
        <v>#DIV/0!</v>
      </c>
      <c r="V53" s="434" t="e">
        <f t="shared" si="10"/>
        <v>#DIV/0!</v>
      </c>
      <c r="W53" s="434" t="e">
        <f t="shared" si="11"/>
        <v>#DIV/0!</v>
      </c>
      <c r="X53" s="441" t="e">
        <f t="shared" si="12"/>
        <v>#DIV/0!</v>
      </c>
    </row>
    <row r="54" spans="2:24" ht="15" customHeight="1">
      <c r="B54" s="31">
        <f t="shared" ref="B54:B70" si="13">B53+1</f>
        <v>11</v>
      </c>
      <c r="C54" s="35" t="s">
        <v>136</v>
      </c>
      <c r="D54" s="33" t="s">
        <v>24</v>
      </c>
      <c r="E54" s="34" t="s">
        <v>16</v>
      </c>
      <c r="F54" s="980" t="s">
        <v>137</v>
      </c>
      <c r="G54" s="981" t="s">
        <v>17</v>
      </c>
      <c r="H54" s="980" t="s">
        <v>137</v>
      </c>
      <c r="I54" s="982" t="s">
        <v>75</v>
      </c>
      <c r="J54" s="394"/>
      <c r="K54" s="402"/>
      <c r="L54" s="402"/>
      <c r="M54" s="402"/>
      <c r="N54" s="402"/>
      <c r="O54" s="409"/>
      <c r="P54" s="260">
        <f t="shared" ref="P54:P70" si="14">SUM(J54:O54)</f>
        <v>0</v>
      </c>
      <c r="R54" s="987" t="e">
        <f t="shared" si="8"/>
        <v>#DIV/0!</v>
      </c>
      <c r="S54" s="433" t="e">
        <f>ROUND(J18*SUM('様式5-4'!$J$144)/SUM('様式5-4'!$J$145,'様式5-4'!$G$110),0)</f>
        <v>#DIV/0!</v>
      </c>
      <c r="T54" s="433" t="e">
        <f t="shared" si="9"/>
        <v>#DIV/0!</v>
      </c>
      <c r="U54" s="433" t="e">
        <f>ROUND(Q18*SUM('様式5-4'!$J$144)/SUM('様式5-4'!$J$145,'様式5-4'!$G$110),0)</f>
        <v>#DIV/0!</v>
      </c>
      <c r="V54" s="433" t="e">
        <f t="shared" si="10"/>
        <v>#DIV/0!</v>
      </c>
      <c r="W54" s="433" t="e">
        <f t="shared" si="11"/>
        <v>#DIV/0!</v>
      </c>
      <c r="X54" s="440" t="e">
        <f t="shared" si="12"/>
        <v>#DIV/0!</v>
      </c>
    </row>
    <row r="55" spans="2:24" ht="15" customHeight="1">
      <c r="B55" s="19">
        <f t="shared" si="13"/>
        <v>12</v>
      </c>
      <c r="C55" s="23" t="s">
        <v>137</v>
      </c>
      <c r="D55" s="21" t="s">
        <v>18</v>
      </c>
      <c r="E55" s="22" t="s">
        <v>16</v>
      </c>
      <c r="F55" s="983" t="s">
        <v>137</v>
      </c>
      <c r="G55" s="984" t="s">
        <v>76</v>
      </c>
      <c r="H55" s="983" t="s">
        <v>137</v>
      </c>
      <c r="I55" s="985" t="s">
        <v>23</v>
      </c>
      <c r="J55" s="397"/>
      <c r="K55" s="403"/>
      <c r="L55" s="403"/>
      <c r="M55" s="403"/>
      <c r="N55" s="403"/>
      <c r="O55" s="410"/>
      <c r="P55" s="265">
        <f t="shared" si="14"/>
        <v>0</v>
      </c>
      <c r="R55" s="989" t="e">
        <f t="shared" si="8"/>
        <v>#DIV/0!</v>
      </c>
      <c r="S55" s="435" t="e">
        <f>ROUND(J19*SUM('様式5-4'!$J$144)/SUM('様式5-4'!$J$145,'様式5-4'!$G$110),0)</f>
        <v>#DIV/0!</v>
      </c>
      <c r="T55" s="435" t="e">
        <f t="shared" si="9"/>
        <v>#DIV/0!</v>
      </c>
      <c r="U55" s="435" t="e">
        <f>ROUND(Q19*SUM('様式5-4'!$J$144)/SUM('様式5-4'!$J$145,'様式5-4'!$G$110),0)</f>
        <v>#DIV/0!</v>
      </c>
      <c r="V55" s="435" t="e">
        <f t="shared" si="10"/>
        <v>#DIV/0!</v>
      </c>
      <c r="W55" s="435" t="e">
        <f t="shared" si="11"/>
        <v>#DIV/0!</v>
      </c>
      <c r="X55" s="442" t="e">
        <f t="shared" si="12"/>
        <v>#DIV/0!</v>
      </c>
    </row>
    <row r="56" spans="2:24" ht="15" customHeight="1">
      <c r="B56" s="15">
        <f t="shared" si="13"/>
        <v>13</v>
      </c>
      <c r="C56" s="18" t="s">
        <v>137</v>
      </c>
      <c r="D56" s="17" t="s">
        <v>24</v>
      </c>
      <c r="E56" s="3" t="s">
        <v>16</v>
      </c>
      <c r="F56" s="972" t="s">
        <v>138</v>
      </c>
      <c r="G56" s="973" t="s">
        <v>17</v>
      </c>
      <c r="H56" s="972" t="s">
        <v>138</v>
      </c>
      <c r="I56" s="975" t="s">
        <v>75</v>
      </c>
      <c r="J56" s="398"/>
      <c r="K56" s="404"/>
      <c r="L56" s="404"/>
      <c r="M56" s="404"/>
      <c r="N56" s="404"/>
      <c r="O56" s="411"/>
      <c r="P56" s="267">
        <f t="shared" si="14"/>
        <v>0</v>
      </c>
      <c r="R56" s="990" t="e">
        <f t="shared" si="8"/>
        <v>#DIV/0!</v>
      </c>
      <c r="S56" s="436" t="e">
        <f>ROUND(J20*SUM('様式5-4'!$J$144)/SUM('様式5-4'!$J$145,'様式5-4'!$G$110),0)</f>
        <v>#DIV/0!</v>
      </c>
      <c r="T56" s="436" t="e">
        <f t="shared" si="9"/>
        <v>#DIV/0!</v>
      </c>
      <c r="U56" s="436" t="e">
        <f>ROUND(Q20*SUM('様式5-4'!$J$144)/SUM('様式5-4'!$J$145,'様式5-4'!$G$110),0)</f>
        <v>#DIV/0!</v>
      </c>
      <c r="V56" s="436" t="e">
        <f t="shared" si="10"/>
        <v>#DIV/0!</v>
      </c>
      <c r="W56" s="436" t="e">
        <f t="shared" si="11"/>
        <v>#DIV/0!</v>
      </c>
      <c r="X56" s="443" t="e">
        <f t="shared" si="12"/>
        <v>#DIV/0!</v>
      </c>
    </row>
    <row r="57" spans="2:24" ht="15" customHeight="1">
      <c r="B57" s="25">
        <f t="shared" si="13"/>
        <v>14</v>
      </c>
      <c r="C57" s="29" t="s">
        <v>138</v>
      </c>
      <c r="D57" s="27" t="s">
        <v>18</v>
      </c>
      <c r="E57" s="37" t="s">
        <v>16</v>
      </c>
      <c r="F57" s="976" t="s">
        <v>138</v>
      </c>
      <c r="G57" s="977" t="s">
        <v>76</v>
      </c>
      <c r="H57" s="976" t="s">
        <v>138</v>
      </c>
      <c r="I57" s="979" t="s">
        <v>23</v>
      </c>
      <c r="J57" s="399"/>
      <c r="K57" s="405"/>
      <c r="L57" s="405"/>
      <c r="M57" s="405"/>
      <c r="N57" s="405"/>
      <c r="O57" s="412"/>
      <c r="P57" s="269">
        <f t="shared" si="14"/>
        <v>0</v>
      </c>
      <c r="R57" s="991" t="e">
        <f t="shared" si="8"/>
        <v>#DIV/0!</v>
      </c>
      <c r="S57" s="437" t="e">
        <f>ROUND(J21*SUM('様式5-4'!$J$144)/SUM('様式5-4'!$J$145,'様式5-4'!$G$110),0)</f>
        <v>#DIV/0!</v>
      </c>
      <c r="T57" s="437" t="e">
        <f t="shared" si="9"/>
        <v>#DIV/0!</v>
      </c>
      <c r="U57" s="437" t="e">
        <f>ROUND(Q21*SUM('様式5-4'!$J$144)/SUM('様式5-4'!$J$145,'様式5-4'!$G$110),0)</f>
        <v>#DIV/0!</v>
      </c>
      <c r="V57" s="437" t="e">
        <f t="shared" si="10"/>
        <v>#DIV/0!</v>
      </c>
      <c r="W57" s="437" t="e">
        <f t="shared" si="11"/>
        <v>#DIV/0!</v>
      </c>
      <c r="X57" s="444" t="e">
        <f t="shared" si="12"/>
        <v>#DIV/0!</v>
      </c>
    </row>
    <row r="58" spans="2:24" ht="15" customHeight="1">
      <c r="B58" s="31">
        <f t="shared" si="13"/>
        <v>15</v>
      </c>
      <c r="C58" s="35" t="s">
        <v>138</v>
      </c>
      <c r="D58" s="33" t="s">
        <v>24</v>
      </c>
      <c r="E58" s="34" t="s">
        <v>16</v>
      </c>
      <c r="F58" s="980" t="s">
        <v>139</v>
      </c>
      <c r="G58" s="981" t="s">
        <v>17</v>
      </c>
      <c r="H58" s="980" t="s">
        <v>139</v>
      </c>
      <c r="I58" s="982" t="s">
        <v>75</v>
      </c>
      <c r="J58" s="394"/>
      <c r="K58" s="402"/>
      <c r="L58" s="402"/>
      <c r="M58" s="402"/>
      <c r="N58" s="402"/>
      <c r="O58" s="409"/>
      <c r="P58" s="260">
        <f t="shared" si="14"/>
        <v>0</v>
      </c>
      <c r="R58" s="987" t="e">
        <f t="shared" si="8"/>
        <v>#DIV/0!</v>
      </c>
      <c r="S58" s="433" t="e">
        <f>ROUND(J22*SUM('様式5-4'!$J$144)/SUM('様式5-4'!$J$145,'様式5-4'!$G$110),0)</f>
        <v>#DIV/0!</v>
      </c>
      <c r="T58" s="433" t="e">
        <f t="shared" si="9"/>
        <v>#DIV/0!</v>
      </c>
      <c r="U58" s="433" t="e">
        <f>ROUND(Q22*SUM('様式5-4'!$J$144)/SUM('様式5-4'!$J$145,'様式5-4'!$G$110),0)</f>
        <v>#DIV/0!</v>
      </c>
      <c r="V58" s="433" t="e">
        <f t="shared" si="10"/>
        <v>#DIV/0!</v>
      </c>
      <c r="W58" s="433" t="e">
        <f t="shared" si="11"/>
        <v>#DIV/0!</v>
      </c>
      <c r="X58" s="440" t="e">
        <f t="shared" si="12"/>
        <v>#DIV/0!</v>
      </c>
    </row>
    <row r="59" spans="2:24" ht="15" customHeight="1">
      <c r="B59" s="19">
        <f t="shared" si="13"/>
        <v>16</v>
      </c>
      <c r="C59" s="23" t="s">
        <v>139</v>
      </c>
      <c r="D59" s="21" t="s">
        <v>18</v>
      </c>
      <c r="E59" s="22" t="s">
        <v>16</v>
      </c>
      <c r="F59" s="983" t="s">
        <v>139</v>
      </c>
      <c r="G59" s="984" t="s">
        <v>76</v>
      </c>
      <c r="H59" s="983" t="s">
        <v>139</v>
      </c>
      <c r="I59" s="985" t="s">
        <v>23</v>
      </c>
      <c r="J59" s="397"/>
      <c r="K59" s="403"/>
      <c r="L59" s="403"/>
      <c r="M59" s="403"/>
      <c r="N59" s="403"/>
      <c r="O59" s="410"/>
      <c r="P59" s="265">
        <f t="shared" si="14"/>
        <v>0</v>
      </c>
      <c r="R59" s="989" t="e">
        <f t="shared" si="8"/>
        <v>#DIV/0!</v>
      </c>
      <c r="S59" s="435" t="e">
        <f>ROUND(J23*SUM('様式5-4'!$J$144)/SUM('様式5-4'!$J$145,'様式5-4'!$G$110),0)</f>
        <v>#DIV/0!</v>
      </c>
      <c r="T59" s="435" t="e">
        <f t="shared" si="9"/>
        <v>#DIV/0!</v>
      </c>
      <c r="U59" s="435" t="e">
        <f>ROUND(Q23*SUM('様式5-4'!$J$144)/SUM('様式5-4'!$J$145,'様式5-4'!$G$110),0)</f>
        <v>#DIV/0!</v>
      </c>
      <c r="V59" s="435" t="e">
        <f t="shared" si="10"/>
        <v>#DIV/0!</v>
      </c>
      <c r="W59" s="435" t="e">
        <f t="shared" si="11"/>
        <v>#DIV/0!</v>
      </c>
      <c r="X59" s="442" t="e">
        <f t="shared" si="12"/>
        <v>#DIV/0!</v>
      </c>
    </row>
    <row r="60" spans="2:24" ht="15" customHeight="1">
      <c r="B60" s="15">
        <f t="shared" si="13"/>
        <v>17</v>
      </c>
      <c r="C60" s="18" t="s">
        <v>139</v>
      </c>
      <c r="D60" s="17" t="s">
        <v>24</v>
      </c>
      <c r="E60" s="3" t="s">
        <v>16</v>
      </c>
      <c r="F60" s="972" t="s">
        <v>140</v>
      </c>
      <c r="G60" s="973" t="s">
        <v>17</v>
      </c>
      <c r="H60" s="972" t="s">
        <v>140</v>
      </c>
      <c r="I60" s="975" t="s">
        <v>75</v>
      </c>
      <c r="J60" s="398"/>
      <c r="K60" s="404"/>
      <c r="L60" s="404"/>
      <c r="M60" s="404"/>
      <c r="N60" s="404"/>
      <c r="O60" s="411"/>
      <c r="P60" s="267">
        <f t="shared" si="14"/>
        <v>0</v>
      </c>
      <c r="R60" s="990" t="e">
        <f t="shared" si="8"/>
        <v>#DIV/0!</v>
      </c>
      <c r="S60" s="436" t="e">
        <f>ROUND(J24*SUM('様式5-4'!$J$144)/SUM('様式5-4'!$J$145,'様式5-4'!$G$110),0)</f>
        <v>#DIV/0!</v>
      </c>
      <c r="T60" s="436" t="e">
        <f t="shared" si="9"/>
        <v>#DIV/0!</v>
      </c>
      <c r="U60" s="436" t="e">
        <f>ROUND(Q24*SUM('様式5-4'!$J$144)/SUM('様式5-4'!$J$145,'様式5-4'!$G$110),0)</f>
        <v>#DIV/0!</v>
      </c>
      <c r="V60" s="436" t="e">
        <f t="shared" si="10"/>
        <v>#DIV/0!</v>
      </c>
      <c r="W60" s="436" t="e">
        <f t="shared" si="11"/>
        <v>#DIV/0!</v>
      </c>
      <c r="X60" s="443" t="e">
        <f t="shared" si="12"/>
        <v>#DIV/0!</v>
      </c>
    </row>
    <row r="61" spans="2:24" ht="15" customHeight="1">
      <c r="B61" s="25">
        <f t="shared" si="13"/>
        <v>18</v>
      </c>
      <c r="C61" s="29" t="s">
        <v>140</v>
      </c>
      <c r="D61" s="27" t="s">
        <v>18</v>
      </c>
      <c r="E61" s="28" t="s">
        <v>16</v>
      </c>
      <c r="F61" s="976" t="s">
        <v>140</v>
      </c>
      <c r="G61" s="977" t="s">
        <v>76</v>
      </c>
      <c r="H61" s="976" t="s">
        <v>140</v>
      </c>
      <c r="I61" s="979" t="s">
        <v>23</v>
      </c>
      <c r="J61" s="395"/>
      <c r="K61" s="401"/>
      <c r="L61" s="401"/>
      <c r="M61" s="401"/>
      <c r="N61" s="401"/>
      <c r="O61" s="408"/>
      <c r="P61" s="262">
        <f t="shared" si="14"/>
        <v>0</v>
      </c>
      <c r="R61" s="988" t="e">
        <f t="shared" si="8"/>
        <v>#DIV/0!</v>
      </c>
      <c r="S61" s="434" t="e">
        <f>ROUND(J25*SUM('様式5-4'!$J$144)/SUM('様式5-4'!$J$145,'様式5-4'!$G$110),0)</f>
        <v>#DIV/0!</v>
      </c>
      <c r="T61" s="434" t="e">
        <f t="shared" si="9"/>
        <v>#DIV/0!</v>
      </c>
      <c r="U61" s="434" t="e">
        <f>ROUND(Q25*SUM('様式5-4'!$J$144)/SUM('様式5-4'!$J$145,'様式5-4'!$G$110),0)</f>
        <v>#DIV/0!</v>
      </c>
      <c r="V61" s="434" t="e">
        <f t="shared" si="10"/>
        <v>#DIV/0!</v>
      </c>
      <c r="W61" s="434" t="e">
        <f t="shared" si="11"/>
        <v>#DIV/0!</v>
      </c>
      <c r="X61" s="441" t="e">
        <f t="shared" si="12"/>
        <v>#DIV/0!</v>
      </c>
    </row>
    <row r="62" spans="2:24" ht="15" customHeight="1">
      <c r="B62" s="31">
        <f t="shared" si="13"/>
        <v>19</v>
      </c>
      <c r="C62" s="35" t="s">
        <v>140</v>
      </c>
      <c r="D62" s="33" t="s">
        <v>24</v>
      </c>
      <c r="E62" s="34" t="s">
        <v>16</v>
      </c>
      <c r="F62" s="980" t="s">
        <v>141</v>
      </c>
      <c r="G62" s="981" t="s">
        <v>17</v>
      </c>
      <c r="H62" s="980" t="s">
        <v>141</v>
      </c>
      <c r="I62" s="982" t="s">
        <v>75</v>
      </c>
      <c r="J62" s="394"/>
      <c r="K62" s="402"/>
      <c r="L62" s="402"/>
      <c r="M62" s="402"/>
      <c r="N62" s="402"/>
      <c r="O62" s="409"/>
      <c r="P62" s="260">
        <f t="shared" si="14"/>
        <v>0</v>
      </c>
      <c r="R62" s="987" t="e">
        <f t="shared" si="8"/>
        <v>#DIV/0!</v>
      </c>
      <c r="S62" s="433" t="e">
        <f>ROUND(J26*SUM('様式5-4'!$J$144)/SUM('様式5-4'!$J$145,'様式5-4'!$G$110),0)</f>
        <v>#DIV/0!</v>
      </c>
      <c r="T62" s="433" t="e">
        <f t="shared" si="9"/>
        <v>#DIV/0!</v>
      </c>
      <c r="U62" s="433" t="e">
        <f>ROUND(Q26*SUM('様式5-4'!$J$144)/SUM('様式5-4'!$J$145,'様式5-4'!$G$110),0)</f>
        <v>#DIV/0!</v>
      </c>
      <c r="V62" s="433" t="e">
        <f t="shared" si="10"/>
        <v>#DIV/0!</v>
      </c>
      <c r="W62" s="433" t="e">
        <f t="shared" si="11"/>
        <v>#DIV/0!</v>
      </c>
      <c r="X62" s="440" t="e">
        <f t="shared" si="12"/>
        <v>#DIV/0!</v>
      </c>
    </row>
    <row r="63" spans="2:24" ht="15" customHeight="1">
      <c r="B63" s="19">
        <f t="shared" si="13"/>
        <v>20</v>
      </c>
      <c r="C63" s="23" t="s">
        <v>141</v>
      </c>
      <c r="D63" s="21" t="s">
        <v>18</v>
      </c>
      <c r="E63" s="22" t="s">
        <v>16</v>
      </c>
      <c r="F63" s="983" t="s">
        <v>141</v>
      </c>
      <c r="G63" s="984" t="s">
        <v>76</v>
      </c>
      <c r="H63" s="983" t="s">
        <v>141</v>
      </c>
      <c r="I63" s="985" t="s">
        <v>23</v>
      </c>
      <c r="J63" s="397"/>
      <c r="K63" s="403"/>
      <c r="L63" s="403"/>
      <c r="M63" s="403"/>
      <c r="N63" s="403"/>
      <c r="O63" s="410"/>
      <c r="P63" s="265">
        <f t="shared" si="14"/>
        <v>0</v>
      </c>
      <c r="R63" s="989" t="e">
        <f t="shared" si="8"/>
        <v>#DIV/0!</v>
      </c>
      <c r="S63" s="435" t="e">
        <f>ROUND(J27*SUM('様式5-4'!$J$144)/SUM('様式5-4'!$J$145,'様式5-4'!$G$110),0)</f>
        <v>#DIV/0!</v>
      </c>
      <c r="T63" s="435" t="e">
        <f t="shared" si="9"/>
        <v>#DIV/0!</v>
      </c>
      <c r="U63" s="435" t="e">
        <f>ROUND(Q27*SUM('様式5-4'!$J$144)/SUM('様式5-4'!$J$145,'様式5-4'!$G$110),0)</f>
        <v>#DIV/0!</v>
      </c>
      <c r="V63" s="435" t="e">
        <f t="shared" si="10"/>
        <v>#DIV/0!</v>
      </c>
      <c r="W63" s="435" t="e">
        <f t="shared" si="11"/>
        <v>#DIV/0!</v>
      </c>
      <c r="X63" s="442" t="e">
        <f t="shared" si="12"/>
        <v>#DIV/0!</v>
      </c>
    </row>
    <row r="64" spans="2:24" ht="15" customHeight="1">
      <c r="B64" s="15">
        <f t="shared" si="13"/>
        <v>21</v>
      </c>
      <c r="C64" s="18" t="s">
        <v>141</v>
      </c>
      <c r="D64" s="17" t="s">
        <v>24</v>
      </c>
      <c r="E64" s="3" t="s">
        <v>16</v>
      </c>
      <c r="F64" s="972" t="s">
        <v>142</v>
      </c>
      <c r="G64" s="973" t="s">
        <v>17</v>
      </c>
      <c r="H64" s="972" t="s">
        <v>142</v>
      </c>
      <c r="I64" s="975" t="s">
        <v>75</v>
      </c>
      <c r="J64" s="398"/>
      <c r="K64" s="404"/>
      <c r="L64" s="404"/>
      <c r="M64" s="404"/>
      <c r="N64" s="404"/>
      <c r="O64" s="411"/>
      <c r="P64" s="267">
        <f t="shared" si="14"/>
        <v>0</v>
      </c>
      <c r="R64" s="990" t="e">
        <f t="shared" si="8"/>
        <v>#DIV/0!</v>
      </c>
      <c r="S64" s="436" t="e">
        <f>ROUND(J28*SUM('様式5-4'!$J$144)/SUM('様式5-4'!$J$145,'様式5-4'!$G$110),0)</f>
        <v>#DIV/0!</v>
      </c>
      <c r="T64" s="436" t="e">
        <f t="shared" si="9"/>
        <v>#DIV/0!</v>
      </c>
      <c r="U64" s="436" t="e">
        <f>ROUND(Q28*SUM('様式5-4'!$J$144)/SUM('様式5-4'!$J$145,'様式5-4'!$G$110),0)</f>
        <v>#DIV/0!</v>
      </c>
      <c r="V64" s="436" t="e">
        <f t="shared" si="10"/>
        <v>#DIV/0!</v>
      </c>
      <c r="W64" s="436" t="e">
        <f t="shared" si="11"/>
        <v>#DIV/0!</v>
      </c>
      <c r="X64" s="443" t="e">
        <f t="shared" si="12"/>
        <v>#DIV/0!</v>
      </c>
    </row>
    <row r="65" spans="2:24" ht="15" customHeight="1">
      <c r="B65" s="25">
        <f t="shared" si="13"/>
        <v>22</v>
      </c>
      <c r="C65" s="29" t="s">
        <v>142</v>
      </c>
      <c r="D65" s="27" t="s">
        <v>18</v>
      </c>
      <c r="E65" s="28" t="s">
        <v>16</v>
      </c>
      <c r="F65" s="976" t="s">
        <v>142</v>
      </c>
      <c r="G65" s="977" t="s">
        <v>76</v>
      </c>
      <c r="H65" s="976" t="s">
        <v>142</v>
      </c>
      <c r="I65" s="979" t="s">
        <v>23</v>
      </c>
      <c r="J65" s="395"/>
      <c r="K65" s="401"/>
      <c r="L65" s="401"/>
      <c r="M65" s="401"/>
      <c r="N65" s="401"/>
      <c r="O65" s="408"/>
      <c r="P65" s="262">
        <f t="shared" si="14"/>
        <v>0</v>
      </c>
      <c r="R65" s="988" t="e">
        <f t="shared" si="8"/>
        <v>#DIV/0!</v>
      </c>
      <c r="S65" s="434" t="e">
        <f>ROUND(J29*SUM('様式5-4'!$J$144)/SUM('様式5-4'!$J$145,'様式5-4'!$G$110),0)</f>
        <v>#DIV/0!</v>
      </c>
      <c r="T65" s="434" t="e">
        <f t="shared" si="9"/>
        <v>#DIV/0!</v>
      </c>
      <c r="U65" s="434" t="e">
        <f>ROUND(Q29*SUM('様式5-4'!$J$144)/SUM('様式5-4'!$J$145,'様式5-4'!$G$110),0)</f>
        <v>#DIV/0!</v>
      </c>
      <c r="V65" s="434" t="e">
        <f t="shared" si="10"/>
        <v>#DIV/0!</v>
      </c>
      <c r="W65" s="434" t="e">
        <f t="shared" si="11"/>
        <v>#DIV/0!</v>
      </c>
      <c r="X65" s="441" t="e">
        <f t="shared" si="12"/>
        <v>#DIV/0!</v>
      </c>
    </row>
    <row r="66" spans="2:24" ht="15" customHeight="1">
      <c r="B66" s="31">
        <f t="shared" si="13"/>
        <v>23</v>
      </c>
      <c r="C66" s="35" t="s">
        <v>142</v>
      </c>
      <c r="D66" s="33" t="s">
        <v>24</v>
      </c>
      <c r="E66" s="34" t="s">
        <v>16</v>
      </c>
      <c r="F66" s="980" t="s">
        <v>143</v>
      </c>
      <c r="G66" s="981" t="s">
        <v>17</v>
      </c>
      <c r="H66" s="980" t="s">
        <v>143</v>
      </c>
      <c r="I66" s="982" t="s">
        <v>75</v>
      </c>
      <c r="J66" s="394"/>
      <c r="K66" s="402"/>
      <c r="L66" s="402"/>
      <c r="M66" s="402"/>
      <c r="N66" s="402"/>
      <c r="O66" s="409"/>
      <c r="P66" s="260">
        <f t="shared" si="14"/>
        <v>0</v>
      </c>
      <c r="R66" s="987" t="e">
        <f t="shared" si="8"/>
        <v>#DIV/0!</v>
      </c>
      <c r="S66" s="433" t="e">
        <f>ROUND(J30*SUM('様式5-4'!$J$144)/SUM('様式5-4'!$J$145,'様式5-4'!$G$110),0)</f>
        <v>#DIV/0!</v>
      </c>
      <c r="T66" s="433" t="e">
        <f t="shared" si="9"/>
        <v>#DIV/0!</v>
      </c>
      <c r="U66" s="433" t="e">
        <f>ROUND(Q30*SUM('様式5-4'!$J$144)/SUM('様式5-4'!$J$145,'様式5-4'!$G$110),0)</f>
        <v>#DIV/0!</v>
      </c>
      <c r="V66" s="433" t="e">
        <f t="shared" si="10"/>
        <v>#DIV/0!</v>
      </c>
      <c r="W66" s="433" t="e">
        <f t="shared" si="11"/>
        <v>#DIV/0!</v>
      </c>
      <c r="X66" s="440" t="e">
        <f t="shared" si="12"/>
        <v>#DIV/0!</v>
      </c>
    </row>
    <row r="67" spans="2:24" ht="15" customHeight="1">
      <c r="B67" s="25">
        <f t="shared" si="13"/>
        <v>24</v>
      </c>
      <c r="C67" s="29" t="s">
        <v>143</v>
      </c>
      <c r="D67" s="27" t="s">
        <v>18</v>
      </c>
      <c r="E67" s="37" t="s">
        <v>16</v>
      </c>
      <c r="F67" s="976" t="s">
        <v>143</v>
      </c>
      <c r="G67" s="977" t="s">
        <v>76</v>
      </c>
      <c r="H67" s="976" t="s">
        <v>143</v>
      </c>
      <c r="I67" s="986" t="s">
        <v>77</v>
      </c>
      <c r="J67" s="399"/>
      <c r="K67" s="405"/>
      <c r="L67" s="405"/>
      <c r="M67" s="405"/>
      <c r="N67" s="405"/>
      <c r="O67" s="412"/>
      <c r="P67" s="269">
        <f t="shared" si="14"/>
        <v>0</v>
      </c>
      <c r="R67" s="991" t="e">
        <f t="shared" si="8"/>
        <v>#DIV/0!</v>
      </c>
      <c r="S67" s="437" t="e">
        <f>ROUND(J31*SUM('様式5-4'!$J$144)/SUM('様式5-4'!$J$145,'様式5-4'!$G$110),0)</f>
        <v>#DIV/0!</v>
      </c>
      <c r="T67" s="437" t="e">
        <f t="shared" si="9"/>
        <v>#DIV/0!</v>
      </c>
      <c r="U67" s="437" t="e">
        <f>ROUND(Q31*SUM('様式5-4'!$J$144)/SUM('様式5-4'!$J$145,'様式5-4'!$G$110),0)</f>
        <v>#DIV/0!</v>
      </c>
      <c r="V67" s="437" t="e">
        <f t="shared" si="10"/>
        <v>#DIV/0!</v>
      </c>
      <c r="W67" s="437" t="e">
        <f t="shared" si="11"/>
        <v>#DIV/0!</v>
      </c>
      <c r="X67" s="444" t="e">
        <f t="shared" si="12"/>
        <v>#DIV/0!</v>
      </c>
    </row>
    <row r="68" spans="2:24" ht="15" customHeight="1">
      <c r="B68" s="31">
        <f t="shared" si="13"/>
        <v>25</v>
      </c>
      <c r="C68" s="35" t="s">
        <v>143</v>
      </c>
      <c r="D68" s="33" t="s">
        <v>24</v>
      </c>
      <c r="E68" s="34" t="s">
        <v>16</v>
      </c>
      <c r="F68" s="980" t="s">
        <v>144</v>
      </c>
      <c r="G68" s="981" t="s">
        <v>78</v>
      </c>
      <c r="H68" s="980" t="s">
        <v>144</v>
      </c>
      <c r="I68" s="982" t="s">
        <v>75</v>
      </c>
      <c r="J68" s="394"/>
      <c r="K68" s="402"/>
      <c r="L68" s="402"/>
      <c r="M68" s="402"/>
      <c r="N68" s="402"/>
      <c r="O68" s="409"/>
      <c r="P68" s="260">
        <f t="shared" si="14"/>
        <v>0</v>
      </c>
      <c r="R68" s="987" t="e">
        <f t="shared" si="8"/>
        <v>#DIV/0!</v>
      </c>
      <c r="S68" s="433" t="e">
        <f>ROUND(J32*SUM('様式5-4'!$J$144)/SUM('様式5-4'!$J$145,'様式5-4'!$G$110),0)</f>
        <v>#DIV/0!</v>
      </c>
      <c r="T68" s="433" t="e">
        <f t="shared" si="9"/>
        <v>#DIV/0!</v>
      </c>
      <c r="U68" s="433" t="e">
        <f>ROUND(Q32*SUM('様式5-4'!$J$144)/SUM('様式5-4'!$J$145,'様式5-4'!$G$110),0)</f>
        <v>#DIV/0!</v>
      </c>
      <c r="V68" s="433" t="e">
        <f t="shared" si="10"/>
        <v>#DIV/0!</v>
      </c>
      <c r="W68" s="433" t="e">
        <f t="shared" si="11"/>
        <v>#DIV/0!</v>
      </c>
      <c r="X68" s="440" t="e">
        <f t="shared" si="12"/>
        <v>#DIV/0!</v>
      </c>
    </row>
    <row r="69" spans="2:24" ht="15" customHeight="1">
      <c r="B69" s="19">
        <f t="shared" si="13"/>
        <v>26</v>
      </c>
      <c r="C69" s="23" t="s">
        <v>144</v>
      </c>
      <c r="D69" s="21" t="s">
        <v>18</v>
      </c>
      <c r="E69" s="122" t="s">
        <v>16</v>
      </c>
      <c r="F69" s="983" t="s">
        <v>144</v>
      </c>
      <c r="G69" s="984" t="s">
        <v>76</v>
      </c>
      <c r="H69" s="983" t="s">
        <v>144</v>
      </c>
      <c r="I69" s="910" t="s">
        <v>77</v>
      </c>
      <c r="J69" s="400"/>
      <c r="K69" s="406"/>
      <c r="L69" s="406"/>
      <c r="M69" s="406"/>
      <c r="N69" s="406"/>
      <c r="O69" s="413"/>
      <c r="P69" s="271">
        <f t="shared" si="14"/>
        <v>0</v>
      </c>
      <c r="R69" s="992" t="e">
        <f t="shared" si="8"/>
        <v>#DIV/0!</v>
      </c>
      <c r="S69" s="438" t="e">
        <f>ROUND(J33*SUM('様式5-4'!$J$144)/SUM('様式5-4'!$J$145,'様式5-4'!$G$110),0)</f>
        <v>#DIV/0!</v>
      </c>
      <c r="T69" s="438" t="e">
        <f t="shared" si="9"/>
        <v>#DIV/0!</v>
      </c>
      <c r="U69" s="438" t="e">
        <f>ROUND(Q33*SUM('様式5-4'!$J$144)/SUM('様式5-4'!$J$145,'様式5-4'!$G$110),0)</f>
        <v>#DIV/0!</v>
      </c>
      <c r="V69" s="438" t="e">
        <f t="shared" si="10"/>
        <v>#DIV/0!</v>
      </c>
      <c r="W69" s="438" t="e">
        <f t="shared" si="11"/>
        <v>#DIV/0!</v>
      </c>
      <c r="X69" s="445" t="e">
        <f t="shared" si="12"/>
        <v>#DIV/0!</v>
      </c>
    </row>
    <row r="70" spans="2:24" ht="15" customHeight="1">
      <c r="B70" s="15">
        <f t="shared" si="13"/>
        <v>27</v>
      </c>
      <c r="C70" s="18" t="s">
        <v>144</v>
      </c>
      <c r="D70" s="17" t="s">
        <v>24</v>
      </c>
      <c r="E70" s="3" t="s">
        <v>16</v>
      </c>
      <c r="F70" s="972" t="s">
        <v>346</v>
      </c>
      <c r="G70" s="973" t="s">
        <v>78</v>
      </c>
      <c r="H70" s="972" t="s">
        <v>346</v>
      </c>
      <c r="I70" s="975" t="s">
        <v>75</v>
      </c>
      <c r="J70" s="398"/>
      <c r="K70" s="404"/>
      <c r="L70" s="404"/>
      <c r="M70" s="404"/>
      <c r="N70" s="404"/>
      <c r="O70" s="411"/>
      <c r="P70" s="267">
        <f t="shared" si="14"/>
        <v>0</v>
      </c>
      <c r="R70" s="990" t="e">
        <f t="shared" si="8"/>
        <v>#DIV/0!</v>
      </c>
      <c r="S70" s="436" t="e">
        <f>ROUND(J34*SUM('様式5-4'!$J$144)/SUM('様式5-4'!$J$145,'様式5-4'!$G$110),0)</f>
        <v>#DIV/0!</v>
      </c>
      <c r="T70" s="436" t="e">
        <f t="shared" si="9"/>
        <v>#DIV/0!</v>
      </c>
      <c r="U70" s="436" t="e">
        <f>ROUND(Q34*SUM('様式5-4'!$J$144)/SUM('様式5-4'!$J$145,'様式5-4'!$G$110),0)</f>
        <v>#DIV/0!</v>
      </c>
      <c r="V70" s="436" t="e">
        <f t="shared" si="10"/>
        <v>#DIV/0!</v>
      </c>
      <c r="W70" s="436" t="e">
        <f t="shared" si="11"/>
        <v>#DIV/0!</v>
      </c>
      <c r="X70" s="443" t="e">
        <f t="shared" si="12"/>
        <v>#DIV/0!</v>
      </c>
    </row>
    <row r="71" spans="2:24" s="124" customFormat="1" ht="15" customHeight="1">
      <c r="B71" s="103" t="s">
        <v>12</v>
      </c>
      <c r="C71" s="104"/>
      <c r="D71" s="104"/>
      <c r="E71" s="104"/>
      <c r="F71" s="104"/>
      <c r="G71" s="104"/>
      <c r="H71" s="104"/>
      <c r="I71" s="113"/>
      <c r="J71" s="275">
        <f t="shared" ref="J71:M71" si="15">SUM(J44:J70)</f>
        <v>0</v>
      </c>
      <c r="K71" s="276">
        <f t="shared" si="15"/>
        <v>0</v>
      </c>
      <c r="L71" s="276">
        <f t="shared" si="15"/>
        <v>0</v>
      </c>
      <c r="M71" s="276">
        <f t="shared" si="15"/>
        <v>0</v>
      </c>
      <c r="N71" s="276">
        <f>SUM(N44:N70)</f>
        <v>0</v>
      </c>
      <c r="O71" s="277">
        <f>SUM(O44:O70)</f>
        <v>0</v>
      </c>
      <c r="P71" s="278">
        <f>SUM(P44:P70)</f>
        <v>0</v>
      </c>
      <c r="R71" s="272" t="e">
        <f t="shared" ref="R71:X71" si="16">SUM(R44:R70)</f>
        <v>#DIV/0!</v>
      </c>
      <c r="S71" s="273" t="e">
        <f t="shared" si="16"/>
        <v>#DIV/0!</v>
      </c>
      <c r="T71" s="273" t="e">
        <f t="shared" si="16"/>
        <v>#DIV/0!</v>
      </c>
      <c r="U71" s="273" t="e">
        <f t="shared" si="16"/>
        <v>#DIV/0!</v>
      </c>
      <c r="V71" s="273" t="e">
        <f t="shared" si="16"/>
        <v>#DIV/0!</v>
      </c>
      <c r="W71" s="273" t="e">
        <f t="shared" si="16"/>
        <v>#DIV/0!</v>
      </c>
      <c r="X71" s="274" t="e">
        <f t="shared" si="16"/>
        <v>#DIV/0!</v>
      </c>
    </row>
    <row r="72" spans="2:24" ht="7.5" customHeight="1">
      <c r="B72" s="122"/>
      <c r="C72" s="122"/>
      <c r="D72" s="122"/>
      <c r="E72" s="122"/>
      <c r="F72" s="122"/>
      <c r="G72" s="122"/>
      <c r="H72" s="122"/>
      <c r="I72" s="122"/>
      <c r="J72" s="151"/>
      <c r="K72" s="151"/>
      <c r="L72" s="151"/>
      <c r="M72" s="151"/>
      <c r="P72" s="151"/>
    </row>
    <row r="73" spans="2:24" s="5" customFormat="1" ht="15" customHeight="1">
      <c r="B73" s="5" t="s">
        <v>19</v>
      </c>
    </row>
    <row r="74" spans="2:24" s="5" customFormat="1" ht="15" customHeight="1">
      <c r="B74" s="5" t="s">
        <v>892</v>
      </c>
    </row>
    <row r="75" spans="2:24" s="5" customFormat="1" ht="15" customHeight="1">
      <c r="B75" s="5" t="s">
        <v>854</v>
      </c>
    </row>
    <row r="76" spans="2:24" s="5" customFormat="1" ht="15" customHeight="1">
      <c r="B76" s="5" t="s">
        <v>856</v>
      </c>
      <c r="V76" s="456" t="s">
        <v>1</v>
      </c>
      <c r="W76" s="1228"/>
      <c r="X76" s="1228"/>
    </row>
  </sheetData>
  <mergeCells count="10">
    <mergeCell ref="W76:X76"/>
    <mergeCell ref="B40:B43"/>
    <mergeCell ref="C40:G43"/>
    <mergeCell ref="H40:I43"/>
    <mergeCell ref="P40:P42"/>
    <mergeCell ref="B4:B7"/>
    <mergeCell ref="C4:G7"/>
    <mergeCell ref="H4:I7"/>
    <mergeCell ref="P5:P6"/>
    <mergeCell ref="W5:W6"/>
  </mergeCells>
  <phoneticPr fontId="8"/>
  <printOptions horizontalCentered="1"/>
  <pageMargins left="0.59055118110236227" right="0.39370078740157483" top="0.74803149606299213" bottom="0.74803149606299213" header="0.31496062992125984" footer="0.31496062992125984"/>
  <pageSetup paperSize="8" scale="7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showGridLines="0" view="pageBreakPreview" zoomScaleNormal="100" zoomScaleSheetLayoutView="100" workbookViewId="0"/>
  </sheetViews>
  <sheetFormatPr defaultColWidth="9.140625" defaultRowHeight="15" customHeight="1"/>
  <cols>
    <col min="1" max="1" width="1.42578125" style="1" customWidth="1"/>
    <col min="2" max="2" width="4.5703125" style="1" customWidth="1"/>
    <col min="3" max="3" width="20" style="1" customWidth="1"/>
    <col min="4" max="6" width="15.7109375" style="1" customWidth="1"/>
    <col min="7" max="7" width="25.7109375" style="1" customWidth="1"/>
    <col min="8" max="8" width="1.42578125" style="1" customWidth="1"/>
    <col min="9" max="9" width="2.85546875" style="1" customWidth="1"/>
    <col min="10" max="16384" width="9.140625" style="1"/>
  </cols>
  <sheetData>
    <row r="1" spans="1:10" ht="15" customHeight="1">
      <c r="G1" s="235" t="s">
        <v>497</v>
      </c>
    </row>
    <row r="2" spans="1:10" ht="17.25">
      <c r="B2" s="87" t="s">
        <v>347</v>
      </c>
      <c r="C2" s="87"/>
      <c r="D2" s="87"/>
      <c r="E2" s="87"/>
      <c r="F2" s="87"/>
      <c r="G2" s="87"/>
    </row>
    <row r="3" spans="1:10" ht="15" customHeight="1">
      <c r="G3" s="235" t="s">
        <v>10</v>
      </c>
    </row>
    <row r="4" spans="1:10" ht="30" customHeight="1">
      <c r="B4" s="1229" t="s">
        <v>3</v>
      </c>
      <c r="C4" s="1230"/>
      <c r="D4" s="239" t="s">
        <v>239</v>
      </c>
      <c r="E4" s="239" t="s">
        <v>266</v>
      </c>
      <c r="F4" s="239" t="s">
        <v>240</v>
      </c>
      <c r="G4" s="902" t="s">
        <v>25</v>
      </c>
      <c r="J4" s="903"/>
    </row>
    <row r="5" spans="1:10" ht="30" customHeight="1">
      <c r="B5" s="118" t="s">
        <v>117</v>
      </c>
      <c r="C5" s="95" t="s">
        <v>124</v>
      </c>
      <c r="D5" s="152">
        <f>SUM('様式5-9'!J44:M44)</f>
        <v>0</v>
      </c>
      <c r="E5" s="469"/>
      <c r="F5" s="470"/>
      <c r="G5" s="912"/>
      <c r="J5" s="903"/>
    </row>
    <row r="6" spans="1:10" ht="30" customHeight="1">
      <c r="B6" s="118" t="s">
        <v>118</v>
      </c>
      <c r="C6" s="95" t="s">
        <v>268</v>
      </c>
      <c r="D6" s="152">
        <f>SUM('様式5-9'!N44:O44)</f>
        <v>0</v>
      </c>
      <c r="E6" s="469"/>
      <c r="F6" s="470"/>
      <c r="G6" s="914" t="s">
        <v>861</v>
      </c>
      <c r="J6" s="903"/>
    </row>
    <row r="7" spans="1:10" ht="30" customHeight="1">
      <c r="B7" s="279" t="s">
        <v>119</v>
      </c>
      <c r="C7" s="100" t="s">
        <v>125</v>
      </c>
      <c r="D7" s="280">
        <f>SUM(D6,D5)</f>
        <v>0</v>
      </c>
      <c r="E7" s="280">
        <f>'様式5-9'!Q44</f>
        <v>0</v>
      </c>
      <c r="F7" s="280">
        <f>SUM(D7:E7)</f>
        <v>0</v>
      </c>
      <c r="G7" s="913"/>
      <c r="J7" s="903"/>
    </row>
    <row r="9" spans="1:10" s="5" customFormat="1" ht="15" customHeight="1">
      <c r="A9" s="5" t="s">
        <v>19</v>
      </c>
    </row>
    <row r="10" spans="1:10" s="5" customFormat="1" ht="15" customHeight="1">
      <c r="A10" s="5" t="s">
        <v>878</v>
      </c>
    </row>
    <row r="11" spans="1:10" s="5" customFormat="1" ht="15" customHeight="1"/>
    <row r="12" spans="1:10" ht="15" customHeight="1">
      <c r="B12" s="5" t="s">
        <v>447</v>
      </c>
      <c r="C12" s="5"/>
      <c r="D12" s="5"/>
      <c r="H12" s="5"/>
    </row>
    <row r="13" spans="1:10" ht="30" customHeight="1">
      <c r="B13" s="68" t="s">
        <v>425</v>
      </c>
      <c r="C13" s="69"/>
      <c r="D13" s="416" t="s">
        <v>424</v>
      </c>
      <c r="J13" s="903"/>
    </row>
    <row r="14" spans="1:10" ht="30" customHeight="1">
      <c r="B14" s="76" t="s">
        <v>237</v>
      </c>
      <c r="C14" s="54"/>
      <c r="D14" s="163" t="e">
        <f>'様式5-9'!T44</f>
        <v>#DIV/0!</v>
      </c>
      <c r="J14" s="903"/>
    </row>
    <row r="15" spans="1:10" ht="30" customHeight="1">
      <c r="B15" s="76" t="s">
        <v>234</v>
      </c>
      <c r="C15" s="54"/>
      <c r="D15" s="163" t="e">
        <f>'様式5-9'!U44</f>
        <v>#DIV/0!</v>
      </c>
      <c r="J15" s="903"/>
    </row>
    <row r="16" spans="1:10" ht="30" customHeight="1">
      <c r="B16" s="76" t="s">
        <v>233</v>
      </c>
      <c r="C16" s="54"/>
      <c r="D16" s="163" t="e">
        <f>'様式5-9'!V44</f>
        <v>#DIV/0!</v>
      </c>
      <c r="J16" s="903"/>
    </row>
    <row r="17" spans="2:10" ht="30" customHeight="1">
      <c r="B17" s="76" t="s">
        <v>236</v>
      </c>
      <c r="C17" s="54"/>
      <c r="D17" s="163" t="e">
        <f>'様式5-9'!W44</f>
        <v>#DIV/0!</v>
      </c>
      <c r="J17" s="903"/>
    </row>
    <row r="18" spans="2:10" ht="30" customHeight="1">
      <c r="B18" s="350" t="s">
        <v>422</v>
      </c>
      <c r="C18" s="351"/>
      <c r="D18" s="289" t="e">
        <f>SUM(D14:D17)</f>
        <v>#DIV/0!</v>
      </c>
      <c r="J18" s="903"/>
    </row>
    <row r="20" spans="2:10" ht="15" customHeight="1">
      <c r="F20" s="238" t="s">
        <v>20</v>
      </c>
      <c r="G20" s="912"/>
    </row>
  </sheetData>
  <mergeCells count="1">
    <mergeCell ref="B4:C4"/>
  </mergeCells>
  <phoneticPr fontId="8"/>
  <pageMargins left="0.7" right="0.7" top="0.75" bottom="0.75" header="0.3" footer="0.3"/>
  <pageSetup paperSize="9" scale="97"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19"/>
  <sheetViews>
    <sheetView showGridLines="0" view="pageBreakPreview" zoomScaleNormal="70" zoomScaleSheetLayoutView="100" workbookViewId="0">
      <selection activeCell="D8" sqref="D8"/>
    </sheetView>
  </sheetViews>
  <sheetFormatPr defaultColWidth="9.140625" defaultRowHeight="15" customHeight="1"/>
  <cols>
    <col min="1" max="1" width="1.42578125" style="1" customWidth="1"/>
    <col min="2" max="2" width="7.85546875" style="122" customWidth="1"/>
    <col min="3" max="3" width="25" style="123" customWidth="1"/>
    <col min="4" max="7" width="18.85546875" style="1" customWidth="1"/>
    <col min="8" max="8" width="1.42578125" style="1" customWidth="1"/>
    <col min="9" max="9" width="18.42578125" style="1" customWidth="1"/>
    <col min="10" max="10" width="20.7109375" style="1" customWidth="1"/>
    <col min="11" max="16384" width="9.140625" style="1"/>
  </cols>
  <sheetData>
    <row r="1" spans="2:10" ht="15" customHeight="1">
      <c r="B1" s="1"/>
      <c r="G1" s="235" t="s">
        <v>498</v>
      </c>
    </row>
    <row r="2" spans="2:10" ht="17.25">
      <c r="B2" s="1239" t="s">
        <v>350</v>
      </c>
      <c r="C2" s="1239"/>
      <c r="D2" s="1239"/>
      <c r="E2" s="1239"/>
      <c r="F2" s="1239"/>
      <c r="G2" s="1239"/>
    </row>
    <row r="3" spans="2:10" ht="7.5" customHeight="1">
      <c r="E3" s="235"/>
      <c r="F3" s="899"/>
      <c r="J3" s="235"/>
    </row>
    <row r="4" spans="2:10" ht="15" customHeight="1">
      <c r="B4" s="123" t="s">
        <v>351</v>
      </c>
      <c r="E4" s="235"/>
      <c r="F4" s="899"/>
      <c r="J4" s="235"/>
    </row>
    <row r="5" spans="2:10" ht="15" customHeight="1">
      <c r="B5" s="1233" t="s">
        <v>26</v>
      </c>
      <c r="C5" s="1231" t="s">
        <v>414</v>
      </c>
      <c r="D5" s="154" t="s">
        <v>352</v>
      </c>
      <c r="E5" s="154" t="s">
        <v>353</v>
      </c>
      <c r="F5" s="949" t="s">
        <v>867</v>
      </c>
      <c r="G5" s="962" t="s">
        <v>354</v>
      </c>
    </row>
    <row r="6" spans="2:10" ht="24">
      <c r="B6" s="1234"/>
      <c r="C6" s="1232"/>
      <c r="D6" s="155" t="s">
        <v>355</v>
      </c>
      <c r="E6" s="155" t="s">
        <v>356</v>
      </c>
      <c r="F6" s="963" t="s">
        <v>868</v>
      </c>
      <c r="G6" s="963" t="s">
        <v>869</v>
      </c>
    </row>
    <row r="7" spans="2:10" ht="15" customHeight="1">
      <c r="B7" s="281">
        <v>101</v>
      </c>
      <c r="C7" s="282" t="s">
        <v>27</v>
      </c>
      <c r="D7" s="414"/>
      <c r="E7" s="414"/>
      <c r="F7" s="971">
        <f>E7*12</f>
        <v>0</v>
      </c>
      <c r="G7" s="971">
        <f>D7+F7</f>
        <v>0</v>
      </c>
    </row>
    <row r="8" spans="2:10" ht="15" customHeight="1">
      <c r="B8" s="281">
        <v>102</v>
      </c>
      <c r="C8" s="282" t="s">
        <v>28</v>
      </c>
      <c r="D8" s="414"/>
      <c r="E8" s="414"/>
      <c r="F8" s="971">
        <f t="shared" ref="F8:F57" si="0">E8*12</f>
        <v>0</v>
      </c>
      <c r="G8" s="971">
        <f t="shared" ref="G8:G57" si="1">D8+F8</f>
        <v>0</v>
      </c>
    </row>
    <row r="9" spans="2:10" ht="15" customHeight="1">
      <c r="B9" s="281">
        <v>103</v>
      </c>
      <c r="C9" s="282" t="s">
        <v>29</v>
      </c>
      <c r="D9" s="414"/>
      <c r="E9" s="414"/>
      <c r="F9" s="971">
        <f t="shared" si="0"/>
        <v>0</v>
      </c>
      <c r="G9" s="971">
        <f t="shared" si="1"/>
        <v>0</v>
      </c>
    </row>
    <row r="10" spans="2:10" ht="15" customHeight="1">
      <c r="B10" s="281">
        <v>104</v>
      </c>
      <c r="C10" s="282" t="s">
        <v>30</v>
      </c>
      <c r="D10" s="414"/>
      <c r="E10" s="414"/>
      <c r="F10" s="971">
        <f t="shared" si="0"/>
        <v>0</v>
      </c>
      <c r="G10" s="971">
        <f t="shared" si="1"/>
        <v>0</v>
      </c>
    </row>
    <row r="11" spans="2:10" ht="15" customHeight="1">
      <c r="B11" s="281">
        <v>105</v>
      </c>
      <c r="C11" s="282" t="s">
        <v>31</v>
      </c>
      <c r="D11" s="414"/>
      <c r="E11" s="414"/>
      <c r="F11" s="971">
        <f t="shared" si="0"/>
        <v>0</v>
      </c>
      <c r="G11" s="971">
        <f t="shared" si="1"/>
        <v>0</v>
      </c>
    </row>
    <row r="12" spans="2:10" ht="15" customHeight="1">
      <c r="B12" s="281">
        <v>106</v>
      </c>
      <c r="C12" s="282" t="s">
        <v>32</v>
      </c>
      <c r="D12" s="414"/>
      <c r="E12" s="414"/>
      <c r="F12" s="971">
        <f t="shared" si="0"/>
        <v>0</v>
      </c>
      <c r="G12" s="971">
        <f t="shared" si="1"/>
        <v>0</v>
      </c>
    </row>
    <row r="13" spans="2:10" ht="15" customHeight="1">
      <c r="B13" s="281">
        <v>107</v>
      </c>
      <c r="C13" s="282" t="s">
        <v>33</v>
      </c>
      <c r="D13" s="414"/>
      <c r="E13" s="414"/>
      <c r="F13" s="971">
        <f t="shared" si="0"/>
        <v>0</v>
      </c>
      <c r="G13" s="971">
        <f t="shared" si="1"/>
        <v>0</v>
      </c>
    </row>
    <row r="14" spans="2:10" ht="15" customHeight="1">
      <c r="B14" s="281">
        <v>108</v>
      </c>
      <c r="C14" s="282" t="s">
        <v>34</v>
      </c>
      <c r="D14" s="414"/>
      <c r="E14" s="414"/>
      <c r="F14" s="971">
        <f t="shared" si="0"/>
        <v>0</v>
      </c>
      <c r="G14" s="971">
        <f t="shared" si="1"/>
        <v>0</v>
      </c>
    </row>
    <row r="15" spans="2:10" ht="15" customHeight="1">
      <c r="B15" s="281">
        <v>109</v>
      </c>
      <c r="C15" s="282" t="s">
        <v>35</v>
      </c>
      <c r="D15" s="414"/>
      <c r="E15" s="414"/>
      <c r="F15" s="971">
        <f t="shared" si="0"/>
        <v>0</v>
      </c>
      <c r="G15" s="971">
        <f t="shared" si="1"/>
        <v>0</v>
      </c>
    </row>
    <row r="16" spans="2:10" ht="15" customHeight="1">
      <c r="B16" s="281">
        <v>110</v>
      </c>
      <c r="C16" s="282" t="s">
        <v>36</v>
      </c>
      <c r="D16" s="414"/>
      <c r="E16" s="414"/>
      <c r="F16" s="971">
        <f t="shared" si="0"/>
        <v>0</v>
      </c>
      <c r="G16" s="971">
        <f t="shared" si="1"/>
        <v>0</v>
      </c>
    </row>
    <row r="17" spans="2:7" ht="15" customHeight="1">
      <c r="B17" s="281">
        <v>111</v>
      </c>
      <c r="C17" s="282" t="s">
        <v>37</v>
      </c>
      <c r="D17" s="414"/>
      <c r="E17" s="414"/>
      <c r="F17" s="971">
        <f t="shared" si="0"/>
        <v>0</v>
      </c>
      <c r="G17" s="971">
        <f t="shared" si="1"/>
        <v>0</v>
      </c>
    </row>
    <row r="18" spans="2:7" ht="15" customHeight="1">
      <c r="B18" s="281">
        <v>112</v>
      </c>
      <c r="C18" s="282" t="s">
        <v>38</v>
      </c>
      <c r="D18" s="414"/>
      <c r="E18" s="414"/>
      <c r="F18" s="971">
        <f t="shared" si="0"/>
        <v>0</v>
      </c>
      <c r="G18" s="971">
        <f t="shared" si="1"/>
        <v>0</v>
      </c>
    </row>
    <row r="19" spans="2:7" ht="15" customHeight="1">
      <c r="B19" s="281">
        <v>113</v>
      </c>
      <c r="C19" s="282" t="s">
        <v>39</v>
      </c>
      <c r="D19" s="414"/>
      <c r="E19" s="414"/>
      <c r="F19" s="971">
        <f t="shared" si="0"/>
        <v>0</v>
      </c>
      <c r="G19" s="971">
        <f t="shared" si="1"/>
        <v>0</v>
      </c>
    </row>
    <row r="20" spans="2:7" ht="15" customHeight="1">
      <c r="B20" s="281">
        <v>114</v>
      </c>
      <c r="C20" s="282" t="s">
        <v>40</v>
      </c>
      <c r="D20" s="414"/>
      <c r="E20" s="414"/>
      <c r="F20" s="971">
        <f t="shared" si="0"/>
        <v>0</v>
      </c>
      <c r="G20" s="971">
        <f t="shared" si="1"/>
        <v>0</v>
      </c>
    </row>
    <row r="21" spans="2:7" ht="15" customHeight="1">
      <c r="B21" s="281">
        <v>115</v>
      </c>
      <c r="C21" s="282" t="s">
        <v>41</v>
      </c>
      <c r="D21" s="414"/>
      <c r="E21" s="414"/>
      <c r="F21" s="971">
        <f t="shared" si="0"/>
        <v>0</v>
      </c>
      <c r="G21" s="971">
        <f t="shared" si="1"/>
        <v>0</v>
      </c>
    </row>
    <row r="22" spans="2:7" ht="15" customHeight="1">
      <c r="B22" s="281">
        <v>116</v>
      </c>
      <c r="C22" s="282" t="s">
        <v>42</v>
      </c>
      <c r="D22" s="414"/>
      <c r="E22" s="414"/>
      <c r="F22" s="971">
        <f t="shared" si="0"/>
        <v>0</v>
      </c>
      <c r="G22" s="971">
        <f t="shared" si="1"/>
        <v>0</v>
      </c>
    </row>
    <row r="23" spans="2:7" ht="15" customHeight="1">
      <c r="B23" s="281">
        <v>117</v>
      </c>
      <c r="C23" s="282" t="s">
        <v>43</v>
      </c>
      <c r="D23" s="414"/>
      <c r="E23" s="414"/>
      <c r="F23" s="971">
        <f t="shared" si="0"/>
        <v>0</v>
      </c>
      <c r="G23" s="971">
        <f t="shared" si="1"/>
        <v>0</v>
      </c>
    </row>
    <row r="24" spans="2:7" ht="15" customHeight="1">
      <c r="B24" s="281">
        <v>118</v>
      </c>
      <c r="C24" s="282" t="s">
        <v>44</v>
      </c>
      <c r="D24" s="414"/>
      <c r="E24" s="414"/>
      <c r="F24" s="971">
        <f t="shared" si="0"/>
        <v>0</v>
      </c>
      <c r="G24" s="971">
        <f t="shared" si="1"/>
        <v>0</v>
      </c>
    </row>
    <row r="25" spans="2:7" ht="15" customHeight="1">
      <c r="B25" s="281">
        <v>119</v>
      </c>
      <c r="C25" s="282" t="s">
        <v>45</v>
      </c>
      <c r="D25" s="414"/>
      <c r="E25" s="414"/>
      <c r="F25" s="971">
        <f t="shared" si="0"/>
        <v>0</v>
      </c>
      <c r="G25" s="971">
        <f t="shared" si="1"/>
        <v>0</v>
      </c>
    </row>
    <row r="26" spans="2:7" ht="15" customHeight="1">
      <c r="B26" s="281">
        <v>120</v>
      </c>
      <c r="C26" s="282" t="s">
        <v>46</v>
      </c>
      <c r="D26" s="414"/>
      <c r="E26" s="414"/>
      <c r="F26" s="971">
        <f t="shared" si="0"/>
        <v>0</v>
      </c>
      <c r="G26" s="971">
        <f t="shared" si="1"/>
        <v>0</v>
      </c>
    </row>
    <row r="27" spans="2:7" ht="15" customHeight="1">
      <c r="B27" s="281">
        <v>121</v>
      </c>
      <c r="C27" s="282" t="s">
        <v>47</v>
      </c>
      <c r="D27" s="414"/>
      <c r="E27" s="414"/>
      <c r="F27" s="971">
        <f t="shared" si="0"/>
        <v>0</v>
      </c>
      <c r="G27" s="971">
        <f t="shared" si="1"/>
        <v>0</v>
      </c>
    </row>
    <row r="28" spans="2:7" ht="15" customHeight="1">
      <c r="B28" s="281">
        <v>122</v>
      </c>
      <c r="C28" s="282" t="s">
        <v>48</v>
      </c>
      <c r="D28" s="414"/>
      <c r="E28" s="414"/>
      <c r="F28" s="971">
        <f t="shared" si="0"/>
        <v>0</v>
      </c>
      <c r="G28" s="971">
        <f t="shared" si="1"/>
        <v>0</v>
      </c>
    </row>
    <row r="29" spans="2:7" ht="15" customHeight="1">
      <c r="B29" s="281">
        <v>123</v>
      </c>
      <c r="C29" s="282" t="s">
        <v>49</v>
      </c>
      <c r="D29" s="414"/>
      <c r="E29" s="414"/>
      <c r="F29" s="971">
        <f t="shared" si="0"/>
        <v>0</v>
      </c>
      <c r="G29" s="971">
        <f t="shared" si="1"/>
        <v>0</v>
      </c>
    </row>
    <row r="30" spans="2:7" ht="15" customHeight="1">
      <c r="B30" s="281">
        <v>124</v>
      </c>
      <c r="C30" s="282" t="s">
        <v>50</v>
      </c>
      <c r="D30" s="414"/>
      <c r="E30" s="414"/>
      <c r="F30" s="971">
        <f t="shared" si="0"/>
        <v>0</v>
      </c>
      <c r="G30" s="971">
        <f t="shared" si="1"/>
        <v>0</v>
      </c>
    </row>
    <row r="31" spans="2:7" ht="15" customHeight="1">
      <c r="B31" s="281">
        <v>125</v>
      </c>
      <c r="C31" s="282" t="s">
        <v>51</v>
      </c>
      <c r="D31" s="414"/>
      <c r="E31" s="414"/>
      <c r="F31" s="971">
        <f t="shared" si="0"/>
        <v>0</v>
      </c>
      <c r="G31" s="971">
        <f t="shared" si="1"/>
        <v>0</v>
      </c>
    </row>
    <row r="32" spans="2:7" ht="15" customHeight="1">
      <c r="B32" s="281">
        <v>126</v>
      </c>
      <c r="C32" s="282" t="s">
        <v>52</v>
      </c>
      <c r="D32" s="414"/>
      <c r="E32" s="414"/>
      <c r="F32" s="971">
        <f t="shared" si="0"/>
        <v>0</v>
      </c>
      <c r="G32" s="971">
        <f t="shared" si="1"/>
        <v>0</v>
      </c>
    </row>
    <row r="33" spans="2:7" ht="15" customHeight="1">
      <c r="B33" s="281">
        <v>127</v>
      </c>
      <c r="C33" s="282" t="s">
        <v>53</v>
      </c>
      <c r="D33" s="414"/>
      <c r="E33" s="414"/>
      <c r="F33" s="971">
        <f t="shared" si="0"/>
        <v>0</v>
      </c>
      <c r="G33" s="971">
        <f t="shared" si="1"/>
        <v>0</v>
      </c>
    </row>
    <row r="34" spans="2:7" ht="15" customHeight="1">
      <c r="B34" s="281">
        <v>128</v>
      </c>
      <c r="C34" s="282" t="s">
        <v>54</v>
      </c>
      <c r="D34" s="414"/>
      <c r="E34" s="414"/>
      <c r="F34" s="971">
        <f t="shared" si="0"/>
        <v>0</v>
      </c>
      <c r="G34" s="971">
        <f t="shared" si="1"/>
        <v>0</v>
      </c>
    </row>
    <row r="35" spans="2:7" ht="15" customHeight="1">
      <c r="B35" s="281">
        <v>129</v>
      </c>
      <c r="C35" s="282" t="s">
        <v>55</v>
      </c>
      <c r="D35" s="414"/>
      <c r="E35" s="414"/>
      <c r="F35" s="971">
        <f t="shared" si="0"/>
        <v>0</v>
      </c>
      <c r="G35" s="971">
        <f t="shared" si="1"/>
        <v>0</v>
      </c>
    </row>
    <row r="36" spans="2:7" ht="15" customHeight="1">
      <c r="B36" s="281">
        <v>130</v>
      </c>
      <c r="C36" s="282" t="s">
        <v>56</v>
      </c>
      <c r="D36" s="414"/>
      <c r="E36" s="414"/>
      <c r="F36" s="971">
        <f t="shared" si="0"/>
        <v>0</v>
      </c>
      <c r="G36" s="971">
        <f t="shared" si="1"/>
        <v>0</v>
      </c>
    </row>
    <row r="37" spans="2:7" ht="15" customHeight="1">
      <c r="B37" s="281">
        <v>131</v>
      </c>
      <c r="C37" s="282" t="s">
        <v>57</v>
      </c>
      <c r="D37" s="414"/>
      <c r="E37" s="414"/>
      <c r="F37" s="971">
        <f t="shared" si="0"/>
        <v>0</v>
      </c>
      <c r="G37" s="971">
        <f t="shared" si="1"/>
        <v>0</v>
      </c>
    </row>
    <row r="38" spans="2:7" ht="15" customHeight="1">
      <c r="B38" s="281">
        <v>132</v>
      </c>
      <c r="C38" s="282" t="s">
        <v>58</v>
      </c>
      <c r="D38" s="414"/>
      <c r="E38" s="414"/>
      <c r="F38" s="971">
        <f t="shared" si="0"/>
        <v>0</v>
      </c>
      <c r="G38" s="971">
        <f t="shared" si="1"/>
        <v>0</v>
      </c>
    </row>
    <row r="39" spans="2:7" ht="15" customHeight="1">
      <c r="B39" s="281">
        <v>133</v>
      </c>
      <c r="C39" s="282" t="s">
        <v>59</v>
      </c>
      <c r="D39" s="414"/>
      <c r="E39" s="414"/>
      <c r="F39" s="971">
        <f t="shared" si="0"/>
        <v>0</v>
      </c>
      <c r="G39" s="971">
        <f t="shared" si="1"/>
        <v>0</v>
      </c>
    </row>
    <row r="40" spans="2:7" ht="15" customHeight="1">
      <c r="B40" s="281">
        <v>134</v>
      </c>
      <c r="C40" s="282" t="s">
        <v>60</v>
      </c>
      <c r="D40" s="414"/>
      <c r="E40" s="414"/>
      <c r="F40" s="971">
        <f t="shared" si="0"/>
        <v>0</v>
      </c>
      <c r="G40" s="971">
        <f t="shared" si="1"/>
        <v>0</v>
      </c>
    </row>
    <row r="41" spans="2:7" ht="15" customHeight="1">
      <c r="B41" s="281">
        <v>135</v>
      </c>
      <c r="C41" s="282" t="s">
        <v>61</v>
      </c>
      <c r="D41" s="414"/>
      <c r="E41" s="414"/>
      <c r="F41" s="971">
        <f t="shared" si="0"/>
        <v>0</v>
      </c>
      <c r="G41" s="971">
        <f t="shared" si="1"/>
        <v>0</v>
      </c>
    </row>
    <row r="42" spans="2:7" ht="15" customHeight="1">
      <c r="B42" s="281">
        <v>136</v>
      </c>
      <c r="C42" s="282" t="s">
        <v>62</v>
      </c>
      <c r="D42" s="414"/>
      <c r="E42" s="414"/>
      <c r="F42" s="971">
        <f t="shared" si="0"/>
        <v>0</v>
      </c>
      <c r="G42" s="971">
        <f t="shared" si="1"/>
        <v>0</v>
      </c>
    </row>
    <row r="43" spans="2:7" ht="15" customHeight="1">
      <c r="B43" s="281">
        <v>137</v>
      </c>
      <c r="C43" s="282" t="s">
        <v>63</v>
      </c>
      <c r="D43" s="414"/>
      <c r="E43" s="414"/>
      <c r="F43" s="971">
        <f t="shared" si="0"/>
        <v>0</v>
      </c>
      <c r="G43" s="971">
        <f t="shared" si="1"/>
        <v>0</v>
      </c>
    </row>
    <row r="44" spans="2:7" ht="15" customHeight="1">
      <c r="B44" s="281">
        <v>138</v>
      </c>
      <c r="C44" s="282" t="s">
        <v>64</v>
      </c>
      <c r="D44" s="414"/>
      <c r="E44" s="414"/>
      <c r="F44" s="971">
        <f t="shared" si="0"/>
        <v>0</v>
      </c>
      <c r="G44" s="971">
        <f t="shared" si="1"/>
        <v>0</v>
      </c>
    </row>
    <row r="45" spans="2:7" ht="15" customHeight="1">
      <c r="B45" s="281">
        <v>139</v>
      </c>
      <c r="C45" s="282" t="s">
        <v>65</v>
      </c>
      <c r="D45" s="414"/>
      <c r="E45" s="414"/>
      <c r="F45" s="971">
        <f t="shared" si="0"/>
        <v>0</v>
      </c>
      <c r="G45" s="971">
        <f t="shared" si="1"/>
        <v>0</v>
      </c>
    </row>
    <row r="46" spans="2:7" ht="15" customHeight="1">
      <c r="B46" s="281">
        <v>140</v>
      </c>
      <c r="C46" s="282" t="s">
        <v>66</v>
      </c>
      <c r="D46" s="414"/>
      <c r="E46" s="414"/>
      <c r="F46" s="971">
        <f t="shared" si="0"/>
        <v>0</v>
      </c>
      <c r="G46" s="971">
        <f t="shared" si="1"/>
        <v>0</v>
      </c>
    </row>
    <row r="47" spans="2:7" ht="15" customHeight="1">
      <c r="B47" s="281">
        <v>141</v>
      </c>
      <c r="C47" s="282" t="s">
        <v>67</v>
      </c>
      <c r="D47" s="414"/>
      <c r="E47" s="414"/>
      <c r="F47" s="971">
        <f t="shared" si="0"/>
        <v>0</v>
      </c>
      <c r="G47" s="971">
        <f t="shared" si="1"/>
        <v>0</v>
      </c>
    </row>
    <row r="48" spans="2:7" ht="15" customHeight="1">
      <c r="B48" s="281">
        <v>142</v>
      </c>
      <c r="C48" s="282" t="s">
        <v>68</v>
      </c>
      <c r="D48" s="414"/>
      <c r="E48" s="414"/>
      <c r="F48" s="971">
        <f t="shared" si="0"/>
        <v>0</v>
      </c>
      <c r="G48" s="971">
        <f t="shared" si="1"/>
        <v>0</v>
      </c>
    </row>
    <row r="49" spans="2:7" ht="15" customHeight="1">
      <c r="B49" s="281">
        <v>143</v>
      </c>
      <c r="C49" s="282" t="s">
        <v>69</v>
      </c>
      <c r="D49" s="414"/>
      <c r="E49" s="414"/>
      <c r="F49" s="971">
        <f t="shared" si="0"/>
        <v>0</v>
      </c>
      <c r="G49" s="971">
        <f t="shared" si="1"/>
        <v>0</v>
      </c>
    </row>
    <row r="50" spans="2:7" ht="15" customHeight="1">
      <c r="B50" s="281">
        <v>144</v>
      </c>
      <c r="C50" s="282" t="s">
        <v>70</v>
      </c>
      <c r="D50" s="414"/>
      <c r="E50" s="414"/>
      <c r="F50" s="971">
        <f t="shared" si="0"/>
        <v>0</v>
      </c>
      <c r="G50" s="971">
        <f t="shared" si="1"/>
        <v>0</v>
      </c>
    </row>
    <row r="51" spans="2:7" ht="15" customHeight="1">
      <c r="B51" s="281">
        <v>145</v>
      </c>
      <c r="C51" s="282" t="s">
        <v>71</v>
      </c>
      <c r="D51" s="414"/>
      <c r="E51" s="414"/>
      <c r="F51" s="971">
        <f t="shared" si="0"/>
        <v>0</v>
      </c>
      <c r="G51" s="971">
        <f t="shared" si="1"/>
        <v>0</v>
      </c>
    </row>
    <row r="52" spans="2:7" ht="15" customHeight="1">
      <c r="B52" s="281">
        <v>146</v>
      </c>
      <c r="C52" s="282" t="s">
        <v>72</v>
      </c>
      <c r="D52" s="414"/>
      <c r="E52" s="414"/>
      <c r="F52" s="971">
        <f t="shared" si="0"/>
        <v>0</v>
      </c>
      <c r="G52" s="971">
        <f t="shared" si="1"/>
        <v>0</v>
      </c>
    </row>
    <row r="53" spans="2:7" ht="15" customHeight="1">
      <c r="B53" s="281">
        <v>147</v>
      </c>
      <c r="C53" s="282" t="s">
        <v>73</v>
      </c>
      <c r="D53" s="414"/>
      <c r="E53" s="414"/>
      <c r="F53" s="971">
        <f t="shared" si="0"/>
        <v>0</v>
      </c>
      <c r="G53" s="971">
        <f t="shared" si="1"/>
        <v>0</v>
      </c>
    </row>
    <row r="54" spans="2:7" ht="15" customHeight="1">
      <c r="B54" s="281">
        <v>148</v>
      </c>
      <c r="C54" s="282" t="s">
        <v>173</v>
      </c>
      <c r="D54" s="414"/>
      <c r="E54" s="414"/>
      <c r="F54" s="971">
        <f t="shared" si="0"/>
        <v>0</v>
      </c>
      <c r="G54" s="971">
        <f t="shared" si="1"/>
        <v>0</v>
      </c>
    </row>
    <row r="55" spans="2:7" ht="15" customHeight="1">
      <c r="B55" s="281">
        <v>149</v>
      </c>
      <c r="C55" s="282" t="s">
        <v>174</v>
      </c>
      <c r="D55" s="414"/>
      <c r="E55" s="414"/>
      <c r="F55" s="971">
        <f t="shared" si="0"/>
        <v>0</v>
      </c>
      <c r="G55" s="971">
        <f t="shared" si="1"/>
        <v>0</v>
      </c>
    </row>
    <row r="56" spans="2:7" ht="15" customHeight="1">
      <c r="B56" s="281">
        <v>150</v>
      </c>
      <c r="C56" s="282" t="s">
        <v>175</v>
      </c>
      <c r="D56" s="414"/>
      <c r="E56" s="414"/>
      <c r="F56" s="971">
        <f t="shared" si="0"/>
        <v>0</v>
      </c>
      <c r="G56" s="971">
        <f t="shared" si="1"/>
        <v>0</v>
      </c>
    </row>
    <row r="57" spans="2:7" ht="15" customHeight="1">
      <c r="B57" s="281">
        <v>151</v>
      </c>
      <c r="C57" s="282" t="s">
        <v>176</v>
      </c>
      <c r="D57" s="414"/>
      <c r="E57" s="414"/>
      <c r="F57" s="971">
        <f t="shared" si="0"/>
        <v>0</v>
      </c>
      <c r="G57" s="971">
        <f t="shared" si="1"/>
        <v>0</v>
      </c>
    </row>
    <row r="58" spans="2:7" ht="15" customHeight="1">
      <c r="B58" s="283" t="s">
        <v>357</v>
      </c>
      <c r="C58" s="284"/>
      <c r="D58" s="140">
        <f>SUM(D7:D57)</f>
        <v>0</v>
      </c>
      <c r="E58" s="140">
        <f t="shared" ref="E58" si="2">SUM(E7:E57)</f>
        <v>0</v>
      </c>
      <c r="F58" s="140">
        <f>SUM(F7:F57)</f>
        <v>0</v>
      </c>
      <c r="G58" s="140">
        <f>SUM(G7:G57)</f>
        <v>0</v>
      </c>
    </row>
    <row r="59" spans="2:7" ht="7.5" customHeight="1"/>
    <row r="60" spans="2:7" ht="15" customHeight="1">
      <c r="G60" s="899" t="s">
        <v>498</v>
      </c>
    </row>
    <row r="61" spans="2:7" ht="15" customHeight="1">
      <c r="B61" s="1233" t="s">
        <v>26</v>
      </c>
      <c r="C61" s="1231" t="s">
        <v>414</v>
      </c>
      <c r="D61" s="154" t="s">
        <v>352</v>
      </c>
      <c r="E61" s="154" t="s">
        <v>353</v>
      </c>
      <c r="F61" s="949" t="s">
        <v>867</v>
      </c>
      <c r="G61" s="962" t="s">
        <v>354</v>
      </c>
    </row>
    <row r="62" spans="2:7" ht="24">
      <c r="B62" s="1234"/>
      <c r="C62" s="1232"/>
      <c r="D62" s="155" t="s">
        <v>355</v>
      </c>
      <c r="E62" s="155" t="s">
        <v>356</v>
      </c>
      <c r="F62" s="963" t="s">
        <v>870</v>
      </c>
      <c r="G62" s="963" t="s">
        <v>869</v>
      </c>
    </row>
    <row r="63" spans="2:7" ht="15" customHeight="1">
      <c r="B63" s="281">
        <v>201</v>
      </c>
      <c r="C63" s="282" t="s">
        <v>177</v>
      </c>
      <c r="D63" s="414"/>
      <c r="E63" s="414"/>
      <c r="F63" s="971">
        <f>E63*13</f>
        <v>0</v>
      </c>
      <c r="G63" s="971">
        <f>D63+F63</f>
        <v>0</v>
      </c>
    </row>
    <row r="64" spans="2:7" ht="15" customHeight="1">
      <c r="B64" s="281">
        <v>202</v>
      </c>
      <c r="C64" s="282" t="s">
        <v>178</v>
      </c>
      <c r="D64" s="414"/>
      <c r="E64" s="414"/>
      <c r="F64" s="971">
        <f t="shared" ref="F64:F89" si="3">E64*13</f>
        <v>0</v>
      </c>
      <c r="G64" s="971">
        <f t="shared" ref="G64:G89" si="4">D64+F64</f>
        <v>0</v>
      </c>
    </row>
    <row r="65" spans="2:7" ht="15" customHeight="1">
      <c r="B65" s="281">
        <v>203</v>
      </c>
      <c r="C65" s="282" t="s">
        <v>179</v>
      </c>
      <c r="D65" s="414"/>
      <c r="E65" s="414"/>
      <c r="F65" s="971">
        <f t="shared" si="3"/>
        <v>0</v>
      </c>
      <c r="G65" s="971">
        <f t="shared" si="4"/>
        <v>0</v>
      </c>
    </row>
    <row r="66" spans="2:7" ht="15" customHeight="1">
      <c r="B66" s="281">
        <v>204</v>
      </c>
      <c r="C66" s="282" t="s">
        <v>180</v>
      </c>
      <c r="D66" s="414"/>
      <c r="E66" s="414"/>
      <c r="F66" s="971">
        <f t="shared" si="3"/>
        <v>0</v>
      </c>
      <c r="G66" s="971">
        <f t="shared" si="4"/>
        <v>0</v>
      </c>
    </row>
    <row r="67" spans="2:7" ht="15" customHeight="1">
      <c r="B67" s="281">
        <v>205</v>
      </c>
      <c r="C67" s="282" t="s">
        <v>181</v>
      </c>
      <c r="D67" s="414"/>
      <c r="E67" s="414"/>
      <c r="F67" s="971">
        <f t="shared" si="3"/>
        <v>0</v>
      </c>
      <c r="G67" s="971">
        <f t="shared" si="4"/>
        <v>0</v>
      </c>
    </row>
    <row r="68" spans="2:7" ht="15" customHeight="1">
      <c r="B68" s="281" t="s">
        <v>201</v>
      </c>
      <c r="C68" s="390" t="s">
        <v>434</v>
      </c>
      <c r="D68" s="414"/>
      <c r="E68" s="414"/>
      <c r="F68" s="971">
        <f t="shared" si="3"/>
        <v>0</v>
      </c>
      <c r="G68" s="971">
        <f t="shared" si="4"/>
        <v>0</v>
      </c>
    </row>
    <row r="69" spans="2:7" ht="15" customHeight="1">
      <c r="B69" s="281" t="s">
        <v>202</v>
      </c>
      <c r="C69" s="390" t="s">
        <v>435</v>
      </c>
      <c r="D69" s="414"/>
      <c r="E69" s="414"/>
      <c r="F69" s="971">
        <f t="shared" si="3"/>
        <v>0</v>
      </c>
      <c r="G69" s="971">
        <f t="shared" si="4"/>
        <v>0</v>
      </c>
    </row>
    <row r="70" spans="2:7" ht="15" customHeight="1">
      <c r="B70" s="281">
        <v>207</v>
      </c>
      <c r="C70" s="282" t="s">
        <v>182</v>
      </c>
      <c r="D70" s="414"/>
      <c r="E70" s="414"/>
      <c r="F70" s="971">
        <f t="shared" si="3"/>
        <v>0</v>
      </c>
      <c r="G70" s="971">
        <f t="shared" si="4"/>
        <v>0</v>
      </c>
    </row>
    <row r="71" spans="2:7" ht="15" customHeight="1">
      <c r="B71" s="281">
        <v>208</v>
      </c>
      <c r="C71" s="282" t="s">
        <v>183</v>
      </c>
      <c r="D71" s="414"/>
      <c r="E71" s="414"/>
      <c r="F71" s="971">
        <f t="shared" si="3"/>
        <v>0</v>
      </c>
      <c r="G71" s="971">
        <f t="shared" si="4"/>
        <v>0</v>
      </c>
    </row>
    <row r="72" spans="2:7" ht="15" customHeight="1">
      <c r="B72" s="281">
        <v>209</v>
      </c>
      <c r="C72" s="282" t="s">
        <v>184</v>
      </c>
      <c r="D72" s="414"/>
      <c r="E72" s="414"/>
      <c r="F72" s="971">
        <f t="shared" si="3"/>
        <v>0</v>
      </c>
      <c r="G72" s="971">
        <f t="shared" si="4"/>
        <v>0</v>
      </c>
    </row>
    <row r="73" spans="2:7" ht="15" customHeight="1">
      <c r="B73" s="281">
        <v>210</v>
      </c>
      <c r="C73" s="282" t="s">
        <v>185</v>
      </c>
      <c r="D73" s="414"/>
      <c r="E73" s="414"/>
      <c r="F73" s="971">
        <f t="shared" si="3"/>
        <v>0</v>
      </c>
      <c r="G73" s="971">
        <f t="shared" si="4"/>
        <v>0</v>
      </c>
    </row>
    <row r="74" spans="2:7" ht="15" customHeight="1">
      <c r="B74" s="281">
        <v>211</v>
      </c>
      <c r="C74" s="282" t="s">
        <v>186</v>
      </c>
      <c r="D74" s="414"/>
      <c r="E74" s="414"/>
      <c r="F74" s="971">
        <f t="shared" si="3"/>
        <v>0</v>
      </c>
      <c r="G74" s="971">
        <f t="shared" si="4"/>
        <v>0</v>
      </c>
    </row>
    <row r="75" spans="2:7" ht="15" customHeight="1">
      <c r="B75" s="281">
        <v>212</v>
      </c>
      <c r="C75" s="282" t="s">
        <v>187</v>
      </c>
      <c r="D75" s="414"/>
      <c r="E75" s="414"/>
      <c r="F75" s="971">
        <f t="shared" si="3"/>
        <v>0</v>
      </c>
      <c r="G75" s="971">
        <f t="shared" si="4"/>
        <v>0</v>
      </c>
    </row>
    <row r="76" spans="2:7" ht="15" customHeight="1">
      <c r="B76" s="281">
        <v>213</v>
      </c>
      <c r="C76" s="282" t="s">
        <v>188</v>
      </c>
      <c r="D76" s="414"/>
      <c r="E76" s="414"/>
      <c r="F76" s="971">
        <f t="shared" si="3"/>
        <v>0</v>
      </c>
      <c r="G76" s="971">
        <f t="shared" si="4"/>
        <v>0</v>
      </c>
    </row>
    <row r="77" spans="2:7" ht="15" customHeight="1">
      <c r="B77" s="281">
        <v>214</v>
      </c>
      <c r="C77" s="282" t="s">
        <v>189</v>
      </c>
      <c r="D77" s="414"/>
      <c r="E77" s="414"/>
      <c r="F77" s="971">
        <f t="shared" si="3"/>
        <v>0</v>
      </c>
      <c r="G77" s="971">
        <f t="shared" si="4"/>
        <v>0</v>
      </c>
    </row>
    <row r="78" spans="2:7" ht="15" customHeight="1">
      <c r="B78" s="281">
        <v>215</v>
      </c>
      <c r="C78" s="282" t="s">
        <v>190</v>
      </c>
      <c r="D78" s="414"/>
      <c r="E78" s="414"/>
      <c r="F78" s="971">
        <f t="shared" si="3"/>
        <v>0</v>
      </c>
      <c r="G78" s="971">
        <f t="shared" si="4"/>
        <v>0</v>
      </c>
    </row>
    <row r="79" spans="2:7" ht="15" customHeight="1">
      <c r="B79" s="281">
        <v>216</v>
      </c>
      <c r="C79" s="282" t="s">
        <v>191</v>
      </c>
      <c r="D79" s="414"/>
      <c r="E79" s="414"/>
      <c r="F79" s="971">
        <f t="shared" si="3"/>
        <v>0</v>
      </c>
      <c r="G79" s="971">
        <f t="shared" si="4"/>
        <v>0</v>
      </c>
    </row>
    <row r="80" spans="2:7" ht="15" customHeight="1">
      <c r="B80" s="281">
        <v>217</v>
      </c>
      <c r="C80" s="282" t="s">
        <v>192</v>
      </c>
      <c r="D80" s="414"/>
      <c r="E80" s="414"/>
      <c r="F80" s="971">
        <f t="shared" si="3"/>
        <v>0</v>
      </c>
      <c r="G80" s="971">
        <f t="shared" si="4"/>
        <v>0</v>
      </c>
    </row>
    <row r="81" spans="2:7" ht="15" customHeight="1">
      <c r="B81" s="281">
        <v>218</v>
      </c>
      <c r="C81" s="282" t="s">
        <v>193</v>
      </c>
      <c r="D81" s="414"/>
      <c r="E81" s="414"/>
      <c r="F81" s="971">
        <f t="shared" si="3"/>
        <v>0</v>
      </c>
      <c r="G81" s="971">
        <f t="shared" si="4"/>
        <v>0</v>
      </c>
    </row>
    <row r="82" spans="2:7" ht="15" customHeight="1">
      <c r="B82" s="281">
        <v>219</v>
      </c>
      <c r="C82" s="282" t="s">
        <v>194</v>
      </c>
      <c r="D82" s="414"/>
      <c r="E82" s="414"/>
      <c r="F82" s="971">
        <f t="shared" si="3"/>
        <v>0</v>
      </c>
      <c r="G82" s="971">
        <f t="shared" si="4"/>
        <v>0</v>
      </c>
    </row>
    <row r="83" spans="2:7" ht="15" customHeight="1">
      <c r="B83" s="281">
        <v>220</v>
      </c>
      <c r="C83" s="282" t="s">
        <v>195</v>
      </c>
      <c r="D83" s="414"/>
      <c r="E83" s="414"/>
      <c r="F83" s="971">
        <f t="shared" si="3"/>
        <v>0</v>
      </c>
      <c r="G83" s="971">
        <f t="shared" si="4"/>
        <v>0</v>
      </c>
    </row>
    <row r="84" spans="2:7" ht="15" customHeight="1">
      <c r="B84" s="281">
        <v>221</v>
      </c>
      <c r="C84" s="282" t="s">
        <v>196</v>
      </c>
      <c r="D84" s="414"/>
      <c r="E84" s="414"/>
      <c r="F84" s="971">
        <f t="shared" si="3"/>
        <v>0</v>
      </c>
      <c r="G84" s="971">
        <f t="shared" si="4"/>
        <v>0</v>
      </c>
    </row>
    <row r="85" spans="2:7" ht="15" customHeight="1">
      <c r="B85" s="281">
        <v>222</v>
      </c>
      <c r="C85" s="282" t="s">
        <v>197</v>
      </c>
      <c r="D85" s="414"/>
      <c r="E85" s="414"/>
      <c r="F85" s="971">
        <f t="shared" si="3"/>
        <v>0</v>
      </c>
      <c r="G85" s="971">
        <f t="shared" si="4"/>
        <v>0</v>
      </c>
    </row>
    <row r="86" spans="2:7" ht="15" customHeight="1">
      <c r="B86" s="281" t="s">
        <v>313</v>
      </c>
      <c r="C86" s="390" t="s">
        <v>436</v>
      </c>
      <c r="D86" s="414"/>
      <c r="E86" s="414"/>
      <c r="F86" s="971">
        <f t="shared" si="3"/>
        <v>0</v>
      </c>
      <c r="G86" s="971">
        <f t="shared" si="4"/>
        <v>0</v>
      </c>
    </row>
    <row r="87" spans="2:7" ht="15" customHeight="1">
      <c r="B87" s="285" t="s">
        <v>314</v>
      </c>
      <c r="C87" s="390" t="s">
        <v>437</v>
      </c>
      <c r="D87" s="414"/>
      <c r="E87" s="414"/>
      <c r="F87" s="971">
        <f t="shared" si="3"/>
        <v>0</v>
      </c>
      <c r="G87" s="971">
        <f t="shared" si="4"/>
        <v>0</v>
      </c>
    </row>
    <row r="88" spans="2:7" ht="15" customHeight="1">
      <c r="B88" s="285">
        <v>224</v>
      </c>
      <c r="C88" s="282" t="s">
        <v>198</v>
      </c>
      <c r="D88" s="414"/>
      <c r="E88" s="414"/>
      <c r="F88" s="971">
        <f t="shared" si="3"/>
        <v>0</v>
      </c>
      <c r="G88" s="971">
        <f t="shared" si="4"/>
        <v>0</v>
      </c>
    </row>
    <row r="89" spans="2:7" ht="15" customHeight="1">
      <c r="B89" s="285">
        <v>225</v>
      </c>
      <c r="C89" s="282" t="s">
        <v>199</v>
      </c>
      <c r="D89" s="414"/>
      <c r="E89" s="414"/>
      <c r="F89" s="971">
        <f t="shared" si="3"/>
        <v>0</v>
      </c>
      <c r="G89" s="971">
        <f t="shared" si="4"/>
        <v>0</v>
      </c>
    </row>
    <row r="90" spans="2:7" ht="15" customHeight="1">
      <c r="B90" s="283" t="s">
        <v>358</v>
      </c>
      <c r="C90" s="284"/>
      <c r="D90" s="140">
        <f>SUM(D63:D89)</f>
        <v>0</v>
      </c>
      <c r="E90" s="140">
        <f>SUM(E63:E89)</f>
        <v>0</v>
      </c>
      <c r="F90" s="140">
        <f>SUM(F63:F89)</f>
        <v>0</v>
      </c>
      <c r="G90" s="140">
        <f>SUM(G63:G89)</f>
        <v>0</v>
      </c>
    </row>
    <row r="91" spans="2:7" ht="7.5" customHeight="1">
      <c r="B91" s="286"/>
      <c r="C91" s="287"/>
      <c r="D91" s="156"/>
      <c r="E91" s="156"/>
      <c r="F91" s="156"/>
      <c r="G91" s="156"/>
    </row>
    <row r="92" spans="2:7" ht="15" customHeight="1">
      <c r="B92" s="1233" t="s">
        <v>26</v>
      </c>
      <c r="C92" s="1231" t="s">
        <v>414</v>
      </c>
      <c r="D92" s="154" t="s">
        <v>352</v>
      </c>
      <c r="E92" s="154" t="s">
        <v>353</v>
      </c>
      <c r="F92" s="949" t="s">
        <v>867</v>
      </c>
      <c r="G92" s="962" t="s">
        <v>354</v>
      </c>
    </row>
    <row r="93" spans="2:7" ht="24">
      <c r="B93" s="1234"/>
      <c r="C93" s="1232"/>
      <c r="D93" s="155" t="s">
        <v>355</v>
      </c>
      <c r="E93" s="155" t="s">
        <v>356</v>
      </c>
      <c r="F93" s="963" t="s">
        <v>870</v>
      </c>
      <c r="G93" s="963" t="s">
        <v>869</v>
      </c>
    </row>
    <row r="94" spans="2:7" ht="15" customHeight="1">
      <c r="B94" s="281" t="s">
        <v>203</v>
      </c>
      <c r="C94" s="390" t="s">
        <v>438</v>
      </c>
      <c r="D94" s="414"/>
      <c r="E94" s="414"/>
      <c r="F94" s="970">
        <f t="shared" ref="F94:F95" si="5">E94*13</f>
        <v>0</v>
      </c>
      <c r="G94" s="970">
        <f t="shared" ref="G94:G95" si="6">D94+F94</f>
        <v>0</v>
      </c>
    </row>
    <row r="95" spans="2:7" ht="15" customHeight="1">
      <c r="B95" s="281" t="s">
        <v>204</v>
      </c>
      <c r="C95" s="390" t="s">
        <v>441</v>
      </c>
      <c r="D95" s="414"/>
      <c r="E95" s="414"/>
      <c r="F95" s="970">
        <f t="shared" si="5"/>
        <v>0</v>
      </c>
      <c r="G95" s="970">
        <f t="shared" si="6"/>
        <v>0</v>
      </c>
    </row>
    <row r="96" spans="2:7" ht="15" customHeight="1">
      <c r="B96" s="283" t="s">
        <v>359</v>
      </c>
      <c r="C96" s="284"/>
      <c r="D96" s="140">
        <f>SUM(D94:D95)</f>
        <v>0</v>
      </c>
      <c r="E96" s="140">
        <f t="shared" ref="E96:F96" si="7">SUM(E94:E95)</f>
        <v>0</v>
      </c>
      <c r="F96" s="964">
        <f t="shared" si="7"/>
        <v>0</v>
      </c>
      <c r="G96" s="964">
        <f>SUM(G94:G95)</f>
        <v>0</v>
      </c>
    </row>
    <row r="97" spans="2:10" ht="7.5" customHeight="1">
      <c r="B97" s="286"/>
      <c r="C97" s="287"/>
      <c r="D97" s="156"/>
      <c r="E97" s="156"/>
      <c r="F97" s="965"/>
      <c r="G97" s="965"/>
    </row>
    <row r="98" spans="2:10" ht="15" customHeight="1">
      <c r="B98" s="1233" t="s">
        <v>26</v>
      </c>
      <c r="C98" s="1231" t="s">
        <v>414</v>
      </c>
      <c r="D98" s="154" t="s">
        <v>352</v>
      </c>
      <c r="E98" s="154" t="s">
        <v>353</v>
      </c>
      <c r="F98" s="949" t="s">
        <v>867</v>
      </c>
      <c r="G98" s="962" t="s">
        <v>354</v>
      </c>
    </row>
    <row r="99" spans="2:10" ht="24">
      <c r="B99" s="1234"/>
      <c r="C99" s="1232"/>
      <c r="D99" s="155" t="s">
        <v>355</v>
      </c>
      <c r="E99" s="155" t="s">
        <v>356</v>
      </c>
      <c r="F99" s="963" t="s">
        <v>870</v>
      </c>
      <c r="G99" s="963" t="s">
        <v>869</v>
      </c>
    </row>
    <row r="100" spans="2:10" ht="15" customHeight="1">
      <c r="B100" s="281">
        <v>401</v>
      </c>
      <c r="C100" s="288" t="s">
        <v>360</v>
      </c>
      <c r="D100" s="414"/>
      <c r="E100" s="414"/>
      <c r="F100" s="970">
        <f t="shared" ref="F100" si="8">E100*13</f>
        <v>0</v>
      </c>
      <c r="G100" s="970">
        <f>D100+F100</f>
        <v>0</v>
      </c>
    </row>
    <row r="101" spans="2:10" ht="7.5" customHeight="1">
      <c r="D101" s="156"/>
      <c r="E101" s="156"/>
      <c r="F101" s="965"/>
      <c r="G101" s="965"/>
    </row>
    <row r="102" spans="2:10" ht="24">
      <c r="B102" s="966" t="s">
        <v>889</v>
      </c>
      <c r="C102" s="967"/>
      <c r="D102" s="140">
        <f>SUM(D58,D90,D96,D100)</f>
        <v>0</v>
      </c>
      <c r="E102" s="140">
        <f>SUM(E58,E90,E96,E100)</f>
        <v>0</v>
      </c>
      <c r="F102" s="964">
        <f>SUM(F58,F90,F96,F100)</f>
        <v>0</v>
      </c>
      <c r="G102" s="964">
        <f>SUM(G58,G90,G96,G100)</f>
        <v>0</v>
      </c>
    </row>
    <row r="103" spans="2:10" ht="7.5" customHeight="1">
      <c r="B103" s="171"/>
      <c r="C103" s="933"/>
      <c r="F103" s="5"/>
      <c r="G103" s="5"/>
    </row>
    <row r="104" spans="2:10" ht="15" customHeight="1">
      <c r="B104" s="933" t="s">
        <v>361</v>
      </c>
      <c r="C104" s="933"/>
      <c r="E104" s="235"/>
      <c r="F104" s="58"/>
      <c r="G104" s="5"/>
      <c r="J104" s="235"/>
    </row>
    <row r="105" spans="2:10" ht="15" customHeight="1">
      <c r="B105" s="1235" t="s">
        <v>3</v>
      </c>
      <c r="C105" s="1236"/>
      <c r="D105" s="154" t="s">
        <v>352</v>
      </c>
      <c r="E105" s="154" t="s">
        <v>353</v>
      </c>
      <c r="F105" s="949" t="s">
        <v>867</v>
      </c>
      <c r="G105" s="962" t="s">
        <v>354</v>
      </c>
    </row>
    <row r="106" spans="2:10" ht="24">
      <c r="B106" s="1237"/>
      <c r="C106" s="1238"/>
      <c r="D106" s="155" t="s">
        <v>355</v>
      </c>
      <c r="E106" s="155" t="s">
        <v>356</v>
      </c>
      <c r="F106" s="963" t="s">
        <v>870</v>
      </c>
      <c r="G106" s="963" t="s">
        <v>869</v>
      </c>
    </row>
    <row r="107" spans="2:10" ht="15" customHeight="1">
      <c r="B107" s="968" t="s">
        <v>348</v>
      </c>
      <c r="C107" s="390"/>
      <c r="D107" s="414"/>
      <c r="E107" s="414"/>
      <c r="F107" s="970">
        <f t="shared" ref="F107" si="9">E107*13</f>
        <v>0</v>
      </c>
      <c r="G107" s="970">
        <f>D107+F107</f>
        <v>0</v>
      </c>
    </row>
    <row r="108" spans="2:10" ht="7.5" customHeight="1">
      <c r="B108" s="933"/>
      <c r="C108" s="933"/>
      <c r="E108" s="235"/>
      <c r="F108" s="58"/>
      <c r="G108" s="5"/>
      <c r="J108" s="235"/>
    </row>
    <row r="109" spans="2:10" ht="15" customHeight="1">
      <c r="B109" s="1235" t="s">
        <v>3</v>
      </c>
      <c r="C109" s="1236"/>
      <c r="D109" s="154" t="s">
        <v>352</v>
      </c>
      <c r="E109" s="154" t="s">
        <v>353</v>
      </c>
      <c r="F109" s="949" t="s">
        <v>867</v>
      </c>
      <c r="G109" s="962" t="s">
        <v>354</v>
      </c>
    </row>
    <row r="110" spans="2:10" ht="24">
      <c r="B110" s="1237"/>
      <c r="C110" s="1238"/>
      <c r="D110" s="155" t="s">
        <v>355</v>
      </c>
      <c r="E110" s="155" t="s">
        <v>356</v>
      </c>
      <c r="F110" s="963" t="s">
        <v>868</v>
      </c>
      <c r="G110" s="963" t="s">
        <v>869</v>
      </c>
    </row>
    <row r="111" spans="2:10" ht="15" customHeight="1">
      <c r="B111" s="968" t="s">
        <v>349</v>
      </c>
      <c r="C111" s="390"/>
      <c r="D111" s="414"/>
      <c r="E111" s="414"/>
      <c r="F111" s="970">
        <f t="shared" ref="F111" si="10">E111*12</f>
        <v>0</v>
      </c>
      <c r="G111" s="970">
        <f>D111+F111</f>
        <v>0</v>
      </c>
    </row>
    <row r="112" spans="2:10" ht="7.5" customHeight="1">
      <c r="B112" s="933"/>
      <c r="C112" s="933"/>
      <c r="E112" s="235"/>
      <c r="F112" s="58"/>
      <c r="G112" s="5"/>
      <c r="J112" s="235"/>
    </row>
    <row r="113" spans="2:10" ht="15" customHeight="1">
      <c r="B113" s="969" t="s">
        <v>890</v>
      </c>
      <c r="C113" s="967"/>
      <c r="D113" s="140">
        <f>SUM(D107,D111)</f>
        <v>0</v>
      </c>
      <c r="E113" s="140">
        <f t="shared" ref="E113:G113" si="11">SUM(E107,E111)</f>
        <v>0</v>
      </c>
      <c r="F113" s="964">
        <f t="shared" ref="F113" si="12">SUM(F107,F111)</f>
        <v>0</v>
      </c>
      <c r="G113" s="964">
        <f t="shared" si="11"/>
        <v>0</v>
      </c>
    </row>
    <row r="114" spans="2:10" ht="7.5" customHeight="1">
      <c r="B114" s="171"/>
      <c r="C114" s="933"/>
      <c r="E114" s="235"/>
      <c r="F114" s="58"/>
      <c r="G114" s="5"/>
      <c r="J114" s="235"/>
    </row>
    <row r="115" spans="2:10" ht="24">
      <c r="B115" s="966" t="s">
        <v>891</v>
      </c>
      <c r="C115" s="967"/>
      <c r="D115" s="140">
        <f>SUM(D102,D113)</f>
        <v>0</v>
      </c>
      <c r="E115" s="140">
        <f>SUM(E102,E113)</f>
        <v>0</v>
      </c>
      <c r="F115" s="964">
        <f>SUM(F102,F113)</f>
        <v>0</v>
      </c>
      <c r="G115" s="964">
        <f>SUM(G102,G113)</f>
        <v>0</v>
      </c>
    </row>
    <row r="116" spans="2:10" ht="7.5" customHeight="1">
      <c r="E116" s="235"/>
      <c r="F116" s="899"/>
      <c r="J116" s="235"/>
    </row>
    <row r="117" spans="2:10" ht="15" customHeight="1">
      <c r="B117" s="5" t="s">
        <v>19</v>
      </c>
    </row>
    <row r="118" spans="2:10" ht="7.5" customHeight="1">
      <c r="B118" s="5"/>
    </row>
    <row r="119" spans="2:10" ht="15" customHeight="1">
      <c r="F119" s="901" t="s">
        <v>20</v>
      </c>
      <c r="G119" s="912"/>
    </row>
  </sheetData>
  <mergeCells count="11">
    <mergeCell ref="B2:G2"/>
    <mergeCell ref="C5:C6"/>
    <mergeCell ref="B5:B6"/>
    <mergeCell ref="C61:C62"/>
    <mergeCell ref="B61:B62"/>
    <mergeCell ref="C92:C93"/>
    <mergeCell ref="B92:B93"/>
    <mergeCell ref="C98:C99"/>
    <mergeCell ref="B98:B99"/>
    <mergeCell ref="B109:C110"/>
    <mergeCell ref="B105:C106"/>
  </mergeCells>
  <phoneticPr fontId="8"/>
  <pageMargins left="0.7" right="0.7" top="0.75" bottom="0.75" header="0.3" footer="0.3"/>
  <pageSetup paperSize="9" scale="88" fitToHeight="0" orientation="portrait" r:id="rId1"/>
  <rowBreaks count="1" manualBreakCount="1">
    <brk id="59" max="7"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50"/>
  <sheetViews>
    <sheetView showGridLines="0" view="pageBreakPreview" zoomScaleNormal="100" zoomScaleSheetLayoutView="100" workbookViewId="0"/>
  </sheetViews>
  <sheetFormatPr defaultColWidth="9.140625" defaultRowHeight="15" customHeight="1"/>
  <cols>
    <col min="1" max="1" width="1.42578125" style="5" customWidth="1"/>
    <col min="2" max="2" width="3.7109375" style="5" customWidth="1"/>
    <col min="3" max="3" width="9" style="5" customWidth="1"/>
    <col min="4" max="4" width="4.85546875" style="5" customWidth="1"/>
    <col min="5" max="5" width="3.42578125" style="5" bestFit="1" customWidth="1"/>
    <col min="6" max="6" width="9" style="5" customWidth="1"/>
    <col min="7" max="7" width="4.42578125" style="5" customWidth="1"/>
    <col min="8" max="8" width="8.42578125" style="5" customWidth="1"/>
    <col min="9" max="9" width="4.5703125" style="5" customWidth="1"/>
    <col min="10" max="18" width="11.7109375" style="5" customWidth="1"/>
    <col min="19" max="19" width="1.42578125" style="5" customWidth="1"/>
    <col min="20" max="24" width="11.7109375" style="5" customWidth="1"/>
    <col min="25" max="25" width="1.42578125" style="5" customWidth="1"/>
    <col min="26" max="16384" width="9.140625" style="5"/>
  </cols>
  <sheetData>
    <row r="1" spans="2:25" ht="15" customHeight="1">
      <c r="X1" s="58" t="s">
        <v>499</v>
      </c>
    </row>
    <row r="2" spans="2:25" s="468" customFormat="1" ht="15" customHeight="1">
      <c r="B2" s="66" t="s">
        <v>362</v>
      </c>
      <c r="C2" s="66"/>
      <c r="D2" s="66"/>
      <c r="E2" s="66"/>
      <c r="F2" s="66"/>
      <c r="G2" s="66"/>
      <c r="H2" s="66"/>
      <c r="I2" s="66"/>
      <c r="J2" s="66"/>
      <c r="K2" s="66"/>
      <c r="L2" s="66"/>
      <c r="M2" s="66"/>
      <c r="N2" s="66"/>
      <c r="O2" s="66"/>
      <c r="P2" s="66"/>
      <c r="Q2" s="66"/>
      <c r="R2" s="66"/>
      <c r="S2" s="66"/>
      <c r="T2" s="66"/>
      <c r="U2" s="66"/>
      <c r="V2" s="66"/>
      <c r="W2" s="66"/>
      <c r="X2" s="66"/>
      <c r="Y2" s="467"/>
    </row>
    <row r="3" spans="2:25" ht="7.5" customHeight="1">
      <c r="H3" s="58"/>
      <c r="Y3" s="58"/>
    </row>
    <row r="4" spans="2:25" ht="15" customHeight="1">
      <c r="B4" s="936" t="s">
        <v>851</v>
      </c>
      <c r="H4" s="58"/>
      <c r="R4" s="58" t="s">
        <v>10</v>
      </c>
      <c r="T4" s="5" t="s">
        <v>872</v>
      </c>
      <c r="X4" s="58" t="s">
        <v>10</v>
      </c>
      <c r="Y4" s="58"/>
    </row>
    <row r="5" spans="2:25" ht="15" customHeight="1">
      <c r="B5" s="1241" t="s">
        <v>15</v>
      </c>
      <c r="C5" s="1242"/>
      <c r="D5" s="1242"/>
      <c r="E5" s="1242"/>
      <c r="F5" s="1242"/>
      <c r="G5" s="1243"/>
      <c r="H5" s="1250" t="s">
        <v>13</v>
      </c>
      <c r="I5" s="1250"/>
      <c r="J5" s="157" t="s">
        <v>363</v>
      </c>
      <c r="K5" s="120"/>
      <c r="L5" s="120"/>
      <c r="M5" s="120"/>
      <c r="N5" s="120"/>
      <c r="O5" s="121"/>
      <c r="P5" s="948"/>
      <c r="Q5" s="949"/>
      <c r="R5" s="949" t="s">
        <v>451</v>
      </c>
      <c r="T5" s="63" t="s">
        <v>853</v>
      </c>
      <c r="U5" s="63"/>
      <c r="V5" s="63"/>
      <c r="W5" s="63"/>
      <c r="X5" s="158"/>
      <c r="Y5" s="159"/>
    </row>
    <row r="6" spans="2:25" ht="15" customHeight="1">
      <c r="B6" s="1244"/>
      <c r="C6" s="1245"/>
      <c r="D6" s="1245"/>
      <c r="E6" s="1245"/>
      <c r="F6" s="1245"/>
      <c r="G6" s="1246"/>
      <c r="H6" s="1250"/>
      <c r="I6" s="1250"/>
      <c r="J6" s="157" t="s">
        <v>124</v>
      </c>
      <c r="K6" s="120"/>
      <c r="L6" s="120"/>
      <c r="M6" s="121"/>
      <c r="N6" s="157" t="s">
        <v>268</v>
      </c>
      <c r="O6" s="121"/>
      <c r="P6" s="949" t="s">
        <v>239</v>
      </c>
      <c r="Q6" s="950" t="s">
        <v>871</v>
      </c>
      <c r="R6" s="950" t="s">
        <v>12</v>
      </c>
      <c r="T6" s="951" t="s">
        <v>237</v>
      </c>
      <c r="U6" s="951" t="s">
        <v>234</v>
      </c>
      <c r="V6" s="951" t="s">
        <v>233</v>
      </c>
      <c r="W6" s="951" t="s">
        <v>236</v>
      </c>
      <c r="X6" s="1231" t="s">
        <v>12</v>
      </c>
      <c r="Y6" s="159"/>
    </row>
    <row r="7" spans="2:25" ht="15" customHeight="1">
      <c r="B7" s="1247"/>
      <c r="C7" s="1248"/>
      <c r="D7" s="1248"/>
      <c r="E7" s="1248"/>
      <c r="F7" s="1248"/>
      <c r="G7" s="1249"/>
      <c r="H7" s="1250"/>
      <c r="I7" s="1250"/>
      <c r="J7" s="242" t="s">
        <v>237</v>
      </c>
      <c r="K7" s="242" t="s">
        <v>234</v>
      </c>
      <c r="L7" s="242" t="s">
        <v>233</v>
      </c>
      <c r="M7" s="242" t="s">
        <v>236</v>
      </c>
      <c r="N7" s="348" t="s">
        <v>420</v>
      </c>
      <c r="O7" s="349" t="s">
        <v>421</v>
      </c>
      <c r="P7" s="348" t="s">
        <v>12</v>
      </c>
      <c r="Q7" s="348"/>
      <c r="R7" s="348" t="s">
        <v>452</v>
      </c>
      <c r="T7" s="920"/>
      <c r="U7" s="920"/>
      <c r="V7" s="920"/>
      <c r="W7" s="920"/>
      <c r="X7" s="1232"/>
    </row>
    <row r="8" spans="2:25" ht="16.5" customHeight="1">
      <c r="B8" s="93" t="s">
        <v>364</v>
      </c>
      <c r="C8" s="94"/>
      <c r="D8" s="160"/>
      <c r="E8" s="153" t="s">
        <v>16</v>
      </c>
      <c r="F8" s="94" t="s">
        <v>132</v>
      </c>
      <c r="G8" s="161" t="s">
        <v>17</v>
      </c>
      <c r="H8" s="93" t="s">
        <v>132</v>
      </c>
      <c r="I8" s="161" t="s">
        <v>75</v>
      </c>
      <c r="J8" s="162"/>
      <c r="K8" s="163">
        <f>'様式5-8'!D90</f>
        <v>0</v>
      </c>
      <c r="L8" s="163">
        <f>'様式5-8'!D96</f>
        <v>0</v>
      </c>
      <c r="M8" s="163">
        <f>'様式5-8'!D100</f>
        <v>0</v>
      </c>
      <c r="N8" s="163">
        <f>'様式5-8'!D107</f>
        <v>0</v>
      </c>
      <c r="O8" s="162"/>
      <c r="P8" s="163">
        <f>SUM(J8:O8)</f>
        <v>0</v>
      </c>
      <c r="Q8" s="163">
        <f>ROUNDDOWN(P8*0.1,0)</f>
        <v>0</v>
      </c>
      <c r="R8" s="163">
        <f>SUM(P8:Q8)</f>
        <v>0</v>
      </c>
      <c r="T8" s="162"/>
      <c r="U8" s="163" t="e">
        <f>R8-V8-W8</f>
        <v>#DIV/0!</v>
      </c>
      <c r="V8" s="163" t="e">
        <f>ROUND(R8*L8/P8,0)</f>
        <v>#DIV/0!</v>
      </c>
      <c r="W8" s="163" t="e">
        <f>ROUND(R8*M8/P8,0)</f>
        <v>#DIV/0!</v>
      </c>
      <c r="X8" s="289" t="e">
        <f>SUM(T8:W8)</f>
        <v>#DIV/0!</v>
      </c>
      <c r="Y8" s="164"/>
    </row>
    <row r="9" spans="2:25" ht="16.5" customHeight="1">
      <c r="B9" s="93" t="s">
        <v>365</v>
      </c>
      <c r="C9" s="94"/>
      <c r="D9" s="160"/>
      <c r="E9" s="153" t="s">
        <v>16</v>
      </c>
      <c r="F9" s="94" t="s">
        <v>133</v>
      </c>
      <c r="G9" s="161" t="s">
        <v>17</v>
      </c>
      <c r="H9" s="93" t="s">
        <v>133</v>
      </c>
      <c r="I9" s="161" t="s">
        <v>75</v>
      </c>
      <c r="J9" s="163">
        <f>'様式5-8'!D58</f>
        <v>0</v>
      </c>
      <c r="K9" s="162"/>
      <c r="L9" s="162"/>
      <c r="M9" s="162"/>
      <c r="N9" s="162"/>
      <c r="O9" s="163">
        <f>'様式5-8'!D111</f>
        <v>0</v>
      </c>
      <c r="P9" s="163">
        <f>SUM(J9:O9)</f>
        <v>0</v>
      </c>
      <c r="Q9" s="163">
        <f>ROUNDDOWN(P9*0.1,0)</f>
        <v>0</v>
      </c>
      <c r="R9" s="163">
        <f>SUM(P9:Q9)</f>
        <v>0</v>
      </c>
      <c r="T9" s="163">
        <f>R9</f>
        <v>0</v>
      </c>
      <c r="U9" s="162"/>
      <c r="V9" s="162"/>
      <c r="W9" s="162"/>
      <c r="X9" s="289">
        <f>SUM(T9:W9)</f>
        <v>0</v>
      </c>
      <c r="Y9" s="164"/>
    </row>
    <row r="10" spans="2:25" ht="16.5" customHeight="1">
      <c r="B10" s="157" t="s">
        <v>366</v>
      </c>
      <c r="C10" s="120"/>
      <c r="D10" s="120"/>
      <c r="E10" s="120"/>
      <c r="F10" s="120"/>
      <c r="G10" s="120"/>
      <c r="H10" s="120"/>
      <c r="I10" s="120"/>
      <c r="J10" s="289">
        <f t="shared" ref="J10:W10" si="0">SUM(J8:J9)</f>
        <v>0</v>
      </c>
      <c r="K10" s="289">
        <f t="shared" si="0"/>
        <v>0</v>
      </c>
      <c r="L10" s="289">
        <f t="shared" si="0"/>
        <v>0</v>
      </c>
      <c r="M10" s="289">
        <f t="shared" si="0"/>
        <v>0</v>
      </c>
      <c r="N10" s="289">
        <f>SUM(N8:N9)</f>
        <v>0</v>
      </c>
      <c r="O10" s="289">
        <f t="shared" si="0"/>
        <v>0</v>
      </c>
      <c r="P10" s="289">
        <f t="shared" si="0"/>
        <v>0</v>
      </c>
      <c r="Q10" s="289">
        <f t="shared" si="0"/>
        <v>0</v>
      </c>
      <c r="R10" s="289">
        <f t="shared" si="0"/>
        <v>0</v>
      </c>
      <c r="T10" s="289">
        <f>SUM(T8:T9)</f>
        <v>0</v>
      </c>
      <c r="U10" s="289" t="e">
        <f t="shared" si="0"/>
        <v>#DIV/0!</v>
      </c>
      <c r="V10" s="289" t="e">
        <f t="shared" si="0"/>
        <v>#DIV/0!</v>
      </c>
      <c r="W10" s="289" t="e">
        <f t="shared" si="0"/>
        <v>#DIV/0!</v>
      </c>
      <c r="X10" s="290" t="e">
        <f>SUM(X8:X9)</f>
        <v>#DIV/0!</v>
      </c>
      <c r="Y10" s="164"/>
    </row>
    <row r="11" spans="2:25" ht="7.5" customHeight="1">
      <c r="H11" s="58"/>
      <c r="Y11" s="58"/>
    </row>
    <row r="12" spans="2:25" ht="15" customHeight="1">
      <c r="B12" s="5" t="s">
        <v>852</v>
      </c>
      <c r="H12" s="58"/>
      <c r="R12" s="58" t="s">
        <v>10</v>
      </c>
      <c r="X12" s="58" t="s">
        <v>10</v>
      </c>
      <c r="Y12" s="58"/>
    </row>
    <row r="13" spans="2:25" ht="15" customHeight="1">
      <c r="B13" s="1250" t="s">
        <v>14</v>
      </c>
      <c r="C13" s="1250" t="s">
        <v>15</v>
      </c>
      <c r="D13" s="1250"/>
      <c r="E13" s="1250"/>
      <c r="F13" s="1250"/>
      <c r="G13" s="1250"/>
      <c r="H13" s="1250" t="s">
        <v>13</v>
      </c>
      <c r="I13" s="1250"/>
      <c r="J13" s="157" t="s">
        <v>363</v>
      </c>
      <c r="K13" s="120"/>
      <c r="L13" s="120"/>
      <c r="M13" s="120"/>
      <c r="N13" s="120"/>
      <c r="O13" s="121"/>
      <c r="P13" s="948"/>
      <c r="Q13" s="949"/>
      <c r="R13" s="949" t="s">
        <v>451</v>
      </c>
      <c r="T13" s="63" t="s">
        <v>853</v>
      </c>
      <c r="U13" s="63"/>
      <c r="V13" s="63"/>
      <c r="W13" s="63"/>
      <c r="X13" s="158"/>
      <c r="Y13" s="159"/>
    </row>
    <row r="14" spans="2:25" ht="15" customHeight="1">
      <c r="B14" s="1250"/>
      <c r="C14" s="1250"/>
      <c r="D14" s="1250"/>
      <c r="E14" s="1250"/>
      <c r="F14" s="1250"/>
      <c r="G14" s="1250"/>
      <c r="H14" s="1250"/>
      <c r="I14" s="1250"/>
      <c r="J14" s="157" t="s">
        <v>124</v>
      </c>
      <c r="K14" s="120"/>
      <c r="L14" s="120"/>
      <c r="M14" s="121"/>
      <c r="N14" s="157" t="s">
        <v>268</v>
      </c>
      <c r="O14" s="158"/>
      <c r="P14" s="949" t="s">
        <v>239</v>
      </c>
      <c r="Q14" s="950" t="s">
        <v>871</v>
      </c>
      <c r="R14" s="950" t="s">
        <v>12</v>
      </c>
      <c r="T14" s="951" t="s">
        <v>237</v>
      </c>
      <c r="U14" s="951" t="s">
        <v>234</v>
      </c>
      <c r="V14" s="951" t="s">
        <v>233</v>
      </c>
      <c r="W14" s="951" t="s">
        <v>236</v>
      </c>
      <c r="X14" s="1231" t="s">
        <v>12</v>
      </c>
      <c r="Y14" s="159"/>
    </row>
    <row r="15" spans="2:25" ht="15" customHeight="1">
      <c r="B15" s="1250"/>
      <c r="C15" s="1250"/>
      <c r="D15" s="1250"/>
      <c r="E15" s="1250"/>
      <c r="F15" s="1250"/>
      <c r="G15" s="1250"/>
      <c r="H15" s="1250"/>
      <c r="I15" s="1250"/>
      <c r="J15" s="919" t="s">
        <v>237</v>
      </c>
      <c r="K15" s="919" t="s">
        <v>234</v>
      </c>
      <c r="L15" s="919" t="s">
        <v>233</v>
      </c>
      <c r="M15" s="919" t="s">
        <v>236</v>
      </c>
      <c r="N15" s="348" t="s">
        <v>420</v>
      </c>
      <c r="O15" s="349" t="s">
        <v>421</v>
      </c>
      <c r="P15" s="348" t="s">
        <v>12</v>
      </c>
      <c r="Q15" s="348"/>
      <c r="R15" s="348" t="s">
        <v>452</v>
      </c>
      <c r="T15" s="920"/>
      <c r="U15" s="920"/>
      <c r="V15" s="920"/>
      <c r="W15" s="920"/>
      <c r="X15" s="1232"/>
    </row>
    <row r="16" spans="2:25" ht="16.5" customHeight="1">
      <c r="B16" s="25">
        <v>1</v>
      </c>
      <c r="C16" s="26" t="s">
        <v>132</v>
      </c>
      <c r="D16" s="27" t="s">
        <v>18</v>
      </c>
      <c r="E16" s="28" t="s">
        <v>16</v>
      </c>
      <c r="F16" s="29" t="s">
        <v>132</v>
      </c>
      <c r="G16" s="30" t="s">
        <v>76</v>
      </c>
      <c r="H16" s="26" t="s">
        <v>132</v>
      </c>
      <c r="I16" s="30" t="s">
        <v>23</v>
      </c>
      <c r="J16" s="952"/>
      <c r="K16" s="953">
        <f>ROUND('様式5-8'!$F$90/26,0)+('様式5-8'!$F$90-ROUND('様式5-8'!$F$90/26,0)*26)</f>
        <v>0</v>
      </c>
      <c r="L16" s="953">
        <f>ROUND('様式5-8'!$F$96/26,0)+('様式5-8'!$F$96-ROUND('様式5-8'!$F$96/26,0)*26)</f>
        <v>0</v>
      </c>
      <c r="M16" s="953">
        <f>ROUND('様式5-8'!$F$100/26,0)+('様式5-8'!$F$100-ROUND('様式5-8'!$F$100/26,0)*26)</f>
        <v>0</v>
      </c>
      <c r="N16" s="953">
        <f>ROUND('様式5-8'!$F$107/26,0)+('様式5-8'!$F$107-ROUND('様式5-8'!$F$107/26,0)*26)</f>
        <v>0</v>
      </c>
      <c r="O16" s="952"/>
      <c r="P16" s="166">
        <f t="shared" ref="P16:P41" si="1">SUM(J16:O16)</f>
        <v>0</v>
      </c>
      <c r="Q16" s="166">
        <f t="shared" ref="Q16:Q41" si="2">ROUNDDOWN(P16*0.1,0)</f>
        <v>0</v>
      </c>
      <c r="R16" s="291">
        <f>SUM(P16:Q16)</f>
        <v>0</v>
      </c>
      <c r="T16" s="165"/>
      <c r="U16" s="291" t="e">
        <f t="shared" ref="U16:U17" si="3">R16-V16-W16-T16</f>
        <v>#DIV/0!</v>
      </c>
      <c r="V16" s="291" t="e">
        <f>ROUND(R16*L16/P16,0)</f>
        <v>#DIV/0!</v>
      </c>
      <c r="W16" s="291" t="e">
        <f>ROUND(R16*M16/P16,0)</f>
        <v>#DIV/0!</v>
      </c>
      <c r="X16" s="292" t="e">
        <f t="shared" ref="X16:X41" si="4">SUM(T16:W16)</f>
        <v>#DIV/0!</v>
      </c>
      <c r="Y16" s="164"/>
    </row>
    <row r="17" spans="2:25" ht="16.5" customHeight="1">
      <c r="B17" s="15">
        <f t="shared" ref="B17:B22" si="5">B16+1</f>
        <v>2</v>
      </c>
      <c r="C17" s="16" t="s">
        <v>132</v>
      </c>
      <c r="D17" s="17" t="s">
        <v>24</v>
      </c>
      <c r="E17" s="3" t="s">
        <v>16</v>
      </c>
      <c r="F17" s="18" t="s">
        <v>133</v>
      </c>
      <c r="G17" s="4" t="s">
        <v>17</v>
      </c>
      <c r="H17" s="18" t="s">
        <v>133</v>
      </c>
      <c r="I17" s="4" t="s">
        <v>75</v>
      </c>
      <c r="J17" s="954"/>
      <c r="K17" s="955">
        <f>ROUND('様式5-8'!$F$90/26,0)</f>
        <v>0</v>
      </c>
      <c r="L17" s="955">
        <f>ROUND('様式5-8'!$F$96/26,0)</f>
        <v>0</v>
      </c>
      <c r="M17" s="955">
        <f>ROUND('様式5-8'!$F$100/26,0)</f>
        <v>0</v>
      </c>
      <c r="N17" s="955">
        <f>ROUND('様式5-8'!$F$107/26,0)</f>
        <v>0</v>
      </c>
      <c r="O17" s="954"/>
      <c r="P17" s="168">
        <f t="shared" si="1"/>
        <v>0</v>
      </c>
      <c r="Q17" s="168">
        <f t="shared" si="2"/>
        <v>0</v>
      </c>
      <c r="R17" s="293">
        <f t="shared" ref="R17:R41" si="6">SUM(P17:Q17)</f>
        <v>0</v>
      </c>
      <c r="T17" s="167"/>
      <c r="U17" s="293" t="e">
        <f t="shared" si="3"/>
        <v>#DIV/0!</v>
      </c>
      <c r="V17" s="293" t="e">
        <f t="shared" ref="V17:V41" si="7">ROUND(R17*L17/P17,0)</f>
        <v>#DIV/0!</v>
      </c>
      <c r="W17" s="293" t="e">
        <f t="shared" ref="W17:W41" si="8">ROUND(R17*M17/P17,0)</f>
        <v>#DIV/0!</v>
      </c>
      <c r="X17" s="294" t="e">
        <f t="shared" si="4"/>
        <v>#DIV/0!</v>
      </c>
      <c r="Y17" s="164"/>
    </row>
    <row r="18" spans="2:25" ht="16.5" customHeight="1">
      <c r="B18" s="25">
        <f t="shared" si="5"/>
        <v>3</v>
      </c>
      <c r="C18" s="26" t="s">
        <v>133</v>
      </c>
      <c r="D18" s="27" t="s">
        <v>18</v>
      </c>
      <c r="E18" s="28" t="s">
        <v>16</v>
      </c>
      <c r="F18" s="29" t="s">
        <v>133</v>
      </c>
      <c r="G18" s="30" t="s">
        <v>76</v>
      </c>
      <c r="H18" s="29" t="s">
        <v>133</v>
      </c>
      <c r="I18" s="30" t="s">
        <v>23</v>
      </c>
      <c r="J18" s="956">
        <f>ROUND('様式5-8'!$F$58/24,0)+('様式5-8'!$F$58-ROUND('様式5-8'!$F$58/24,0)*24)</f>
        <v>0</v>
      </c>
      <c r="K18" s="953">
        <f>ROUND('様式5-8'!$F$90/26,0)</f>
        <v>0</v>
      </c>
      <c r="L18" s="953">
        <f>ROUND('様式5-8'!$F$96/26,0)</f>
        <v>0</v>
      </c>
      <c r="M18" s="953">
        <f>ROUND('様式5-8'!$F$100/26,0)</f>
        <v>0</v>
      </c>
      <c r="N18" s="953">
        <f>ROUND('様式5-8'!$F$107/26,0)</f>
        <v>0</v>
      </c>
      <c r="O18" s="956">
        <f>ROUND('様式5-8'!$F$111/24,0)+('様式5-8'!$F$111-ROUND('様式5-8'!$F$111/24,0)*24)</f>
        <v>0</v>
      </c>
      <c r="P18" s="166">
        <f>SUM(J18:O18)</f>
        <v>0</v>
      </c>
      <c r="Q18" s="166">
        <f>ROUNDDOWN(P18*0.1,0)</f>
        <v>0</v>
      </c>
      <c r="R18" s="291">
        <f t="shared" si="6"/>
        <v>0</v>
      </c>
      <c r="T18" s="291" t="e">
        <f>ROUND(R18*(J18+O18)/P18,0)</f>
        <v>#DIV/0!</v>
      </c>
      <c r="U18" s="291" t="e">
        <f>R18-V18-W18-T18</f>
        <v>#DIV/0!</v>
      </c>
      <c r="V18" s="291" t="e">
        <f t="shared" si="7"/>
        <v>#DIV/0!</v>
      </c>
      <c r="W18" s="291" t="e">
        <f t="shared" si="8"/>
        <v>#DIV/0!</v>
      </c>
      <c r="X18" s="292" t="e">
        <f t="shared" si="4"/>
        <v>#DIV/0!</v>
      </c>
      <c r="Y18" s="164"/>
    </row>
    <row r="19" spans="2:25" ht="16.5" customHeight="1">
      <c r="B19" s="31">
        <f t="shared" si="5"/>
        <v>4</v>
      </c>
      <c r="C19" s="32" t="s">
        <v>133</v>
      </c>
      <c r="D19" s="33" t="s">
        <v>24</v>
      </c>
      <c r="E19" s="34" t="s">
        <v>16</v>
      </c>
      <c r="F19" s="35" t="s">
        <v>134</v>
      </c>
      <c r="G19" s="36" t="s">
        <v>17</v>
      </c>
      <c r="H19" s="35" t="s">
        <v>134</v>
      </c>
      <c r="I19" s="36" t="s">
        <v>75</v>
      </c>
      <c r="J19" s="957">
        <f>ROUND('様式5-8'!$F$58/24,0)</f>
        <v>0</v>
      </c>
      <c r="K19" s="955">
        <f>ROUND('様式5-8'!$F$90/26,0)</f>
        <v>0</v>
      </c>
      <c r="L19" s="955">
        <f>ROUND('様式5-8'!$F$96/26,0)</f>
        <v>0</v>
      </c>
      <c r="M19" s="955">
        <f>ROUND('様式5-8'!$F$100/26,0)</f>
        <v>0</v>
      </c>
      <c r="N19" s="955">
        <f>ROUND('様式5-8'!$F$107/26,0)</f>
        <v>0</v>
      </c>
      <c r="O19" s="957">
        <f>ROUND('様式5-8'!$F$111/24,0)</f>
        <v>0</v>
      </c>
      <c r="P19" s="168">
        <f t="shared" si="1"/>
        <v>0</v>
      </c>
      <c r="Q19" s="168">
        <f t="shared" si="2"/>
        <v>0</v>
      </c>
      <c r="R19" s="293">
        <f t="shared" si="6"/>
        <v>0</v>
      </c>
      <c r="T19" s="293" t="e">
        <f t="shared" ref="T19:T41" si="9">ROUND(R19*(J19+O19)/P19,0)</f>
        <v>#DIV/0!</v>
      </c>
      <c r="U19" s="293" t="e">
        <f t="shared" ref="U19:U41" si="10">R19-V19-W19-T19</f>
        <v>#DIV/0!</v>
      </c>
      <c r="V19" s="293" t="e">
        <f t="shared" si="7"/>
        <v>#DIV/0!</v>
      </c>
      <c r="W19" s="293" t="e">
        <f t="shared" si="8"/>
        <v>#DIV/0!</v>
      </c>
      <c r="X19" s="294" t="e">
        <f t="shared" si="4"/>
        <v>#DIV/0!</v>
      </c>
      <c r="Y19" s="164"/>
    </row>
    <row r="20" spans="2:25" ht="16.5" customHeight="1">
      <c r="B20" s="19">
        <f t="shared" si="5"/>
        <v>5</v>
      </c>
      <c r="C20" s="20" t="s">
        <v>134</v>
      </c>
      <c r="D20" s="21" t="s">
        <v>18</v>
      </c>
      <c r="E20" s="22" t="s">
        <v>16</v>
      </c>
      <c r="F20" s="23" t="s">
        <v>134</v>
      </c>
      <c r="G20" s="24" t="s">
        <v>76</v>
      </c>
      <c r="H20" s="23" t="s">
        <v>134</v>
      </c>
      <c r="I20" s="24" t="s">
        <v>23</v>
      </c>
      <c r="J20" s="956">
        <f>ROUND('様式5-8'!$F$58/24,0)</f>
        <v>0</v>
      </c>
      <c r="K20" s="953">
        <f>ROUND('様式5-8'!$F$90/26,0)</f>
        <v>0</v>
      </c>
      <c r="L20" s="953">
        <f>ROUND('様式5-8'!$F$96/26,0)</f>
        <v>0</v>
      </c>
      <c r="M20" s="953">
        <f>ROUND('様式5-8'!$F$100/26,0)</f>
        <v>0</v>
      </c>
      <c r="N20" s="953">
        <f>ROUND('様式5-8'!$F$107/26,0)</f>
        <v>0</v>
      </c>
      <c r="O20" s="953">
        <f>ROUND('様式5-8'!$F$111/24,0)</f>
        <v>0</v>
      </c>
      <c r="P20" s="166">
        <f t="shared" si="1"/>
        <v>0</v>
      </c>
      <c r="Q20" s="166">
        <f t="shared" si="2"/>
        <v>0</v>
      </c>
      <c r="R20" s="291">
        <f t="shared" si="6"/>
        <v>0</v>
      </c>
      <c r="T20" s="291" t="e">
        <f t="shared" si="9"/>
        <v>#DIV/0!</v>
      </c>
      <c r="U20" s="291" t="e">
        <f t="shared" si="10"/>
        <v>#DIV/0!</v>
      </c>
      <c r="V20" s="291" t="e">
        <f t="shared" si="7"/>
        <v>#DIV/0!</v>
      </c>
      <c r="W20" s="291" t="e">
        <f t="shared" si="8"/>
        <v>#DIV/0!</v>
      </c>
      <c r="X20" s="292" t="e">
        <f t="shared" si="4"/>
        <v>#DIV/0!</v>
      </c>
      <c r="Y20" s="164"/>
    </row>
    <row r="21" spans="2:25" ht="16.5" customHeight="1">
      <c r="B21" s="15">
        <f t="shared" si="5"/>
        <v>6</v>
      </c>
      <c r="C21" s="18" t="s">
        <v>134</v>
      </c>
      <c r="D21" s="17" t="s">
        <v>24</v>
      </c>
      <c r="E21" s="3" t="s">
        <v>16</v>
      </c>
      <c r="F21" s="18" t="s">
        <v>135</v>
      </c>
      <c r="G21" s="4" t="s">
        <v>17</v>
      </c>
      <c r="H21" s="18" t="s">
        <v>135</v>
      </c>
      <c r="I21" s="4" t="s">
        <v>75</v>
      </c>
      <c r="J21" s="957">
        <f>ROUND('様式5-8'!$F$58/24,0)</f>
        <v>0</v>
      </c>
      <c r="K21" s="955">
        <f>ROUND('様式5-8'!$F$90/26,0)</f>
        <v>0</v>
      </c>
      <c r="L21" s="955">
        <f>ROUND('様式5-8'!$F$96/26,0)</f>
        <v>0</v>
      </c>
      <c r="M21" s="955">
        <f>ROUND('様式5-8'!$F$100/26,0)</f>
        <v>0</v>
      </c>
      <c r="N21" s="955">
        <f>ROUND('様式5-8'!$F$107/26,0)</f>
        <v>0</v>
      </c>
      <c r="O21" s="955">
        <f>ROUND('様式5-8'!$F$111/24,0)</f>
        <v>0</v>
      </c>
      <c r="P21" s="168">
        <f t="shared" si="1"/>
        <v>0</v>
      </c>
      <c r="Q21" s="168">
        <f t="shared" si="2"/>
        <v>0</v>
      </c>
      <c r="R21" s="293">
        <f t="shared" si="6"/>
        <v>0</v>
      </c>
      <c r="T21" s="293" t="e">
        <f t="shared" si="9"/>
        <v>#DIV/0!</v>
      </c>
      <c r="U21" s="293" t="e">
        <f t="shared" si="10"/>
        <v>#DIV/0!</v>
      </c>
      <c r="V21" s="293" t="e">
        <f t="shared" si="7"/>
        <v>#DIV/0!</v>
      </c>
      <c r="W21" s="293" t="e">
        <f t="shared" si="8"/>
        <v>#DIV/0!</v>
      </c>
      <c r="X21" s="294" t="e">
        <f t="shared" si="4"/>
        <v>#DIV/0!</v>
      </c>
      <c r="Y21" s="164"/>
    </row>
    <row r="22" spans="2:25" ht="16.5" customHeight="1">
      <c r="B22" s="25">
        <f t="shared" si="5"/>
        <v>7</v>
      </c>
      <c r="C22" s="29" t="s">
        <v>135</v>
      </c>
      <c r="D22" s="27" t="s">
        <v>18</v>
      </c>
      <c r="E22" s="28" t="s">
        <v>16</v>
      </c>
      <c r="F22" s="29" t="s">
        <v>135</v>
      </c>
      <c r="G22" s="30" t="s">
        <v>76</v>
      </c>
      <c r="H22" s="29" t="s">
        <v>135</v>
      </c>
      <c r="I22" s="30" t="s">
        <v>23</v>
      </c>
      <c r="J22" s="956">
        <f>ROUND('様式5-8'!$F$58/24,0)</f>
        <v>0</v>
      </c>
      <c r="K22" s="953">
        <f>ROUND('様式5-8'!$F$90/26,0)</f>
        <v>0</v>
      </c>
      <c r="L22" s="953">
        <f>ROUND('様式5-8'!$F$96/26,0)</f>
        <v>0</v>
      </c>
      <c r="M22" s="953">
        <f>ROUND('様式5-8'!$F$100/26,0)</f>
        <v>0</v>
      </c>
      <c r="N22" s="953">
        <f>ROUND('様式5-8'!$F$107/26,0)</f>
        <v>0</v>
      </c>
      <c r="O22" s="953">
        <f>ROUND('様式5-8'!$F$111/24,0)</f>
        <v>0</v>
      </c>
      <c r="P22" s="166">
        <f t="shared" si="1"/>
        <v>0</v>
      </c>
      <c r="Q22" s="166">
        <f t="shared" si="2"/>
        <v>0</v>
      </c>
      <c r="R22" s="291">
        <f t="shared" si="6"/>
        <v>0</v>
      </c>
      <c r="T22" s="291" t="e">
        <f t="shared" si="9"/>
        <v>#DIV/0!</v>
      </c>
      <c r="U22" s="291" t="e">
        <f t="shared" si="10"/>
        <v>#DIV/0!</v>
      </c>
      <c r="V22" s="291" t="e">
        <f t="shared" si="7"/>
        <v>#DIV/0!</v>
      </c>
      <c r="W22" s="291" t="e">
        <f t="shared" si="8"/>
        <v>#DIV/0!</v>
      </c>
      <c r="X22" s="292" t="e">
        <f t="shared" si="4"/>
        <v>#DIV/0!</v>
      </c>
      <c r="Y22" s="164"/>
    </row>
    <row r="23" spans="2:25" ht="16.5" customHeight="1">
      <c r="B23" s="31">
        <f>B22+1</f>
        <v>8</v>
      </c>
      <c r="C23" s="35" t="s">
        <v>135</v>
      </c>
      <c r="D23" s="33" t="s">
        <v>24</v>
      </c>
      <c r="E23" s="34" t="s">
        <v>16</v>
      </c>
      <c r="F23" s="35" t="s">
        <v>136</v>
      </c>
      <c r="G23" s="36" t="s">
        <v>17</v>
      </c>
      <c r="H23" s="35" t="s">
        <v>136</v>
      </c>
      <c r="I23" s="36" t="s">
        <v>75</v>
      </c>
      <c r="J23" s="957">
        <f>ROUND('様式5-8'!$F$58/24,0)</f>
        <v>0</v>
      </c>
      <c r="K23" s="955">
        <f>ROUND('様式5-8'!$F$90/26,0)</f>
        <v>0</v>
      </c>
      <c r="L23" s="955">
        <f>ROUND('様式5-8'!$F$96/26,0)</f>
        <v>0</v>
      </c>
      <c r="M23" s="955">
        <f>ROUND('様式5-8'!$F$100/26,0)</f>
        <v>0</v>
      </c>
      <c r="N23" s="955">
        <f>ROUND('様式5-8'!$F$107/26,0)</f>
        <v>0</v>
      </c>
      <c r="O23" s="955">
        <f>ROUND('様式5-8'!$F$111/24,0)</f>
        <v>0</v>
      </c>
      <c r="P23" s="168">
        <f t="shared" si="1"/>
        <v>0</v>
      </c>
      <c r="Q23" s="168">
        <f t="shared" si="2"/>
        <v>0</v>
      </c>
      <c r="R23" s="293">
        <f t="shared" si="6"/>
        <v>0</v>
      </c>
      <c r="T23" s="293" t="e">
        <f t="shared" si="9"/>
        <v>#DIV/0!</v>
      </c>
      <c r="U23" s="293" t="e">
        <f t="shared" si="10"/>
        <v>#DIV/0!</v>
      </c>
      <c r="V23" s="293" t="e">
        <f t="shared" si="7"/>
        <v>#DIV/0!</v>
      </c>
      <c r="W23" s="293" t="e">
        <f t="shared" si="8"/>
        <v>#DIV/0!</v>
      </c>
      <c r="X23" s="294" t="e">
        <f t="shared" si="4"/>
        <v>#DIV/0!</v>
      </c>
      <c r="Y23" s="164"/>
    </row>
    <row r="24" spans="2:25" ht="16.5" customHeight="1">
      <c r="B24" s="19">
        <f>B23+1</f>
        <v>9</v>
      </c>
      <c r="C24" s="23" t="s">
        <v>136</v>
      </c>
      <c r="D24" s="21" t="s">
        <v>18</v>
      </c>
      <c r="E24" s="22" t="s">
        <v>16</v>
      </c>
      <c r="F24" s="23" t="s">
        <v>136</v>
      </c>
      <c r="G24" s="24" t="s">
        <v>76</v>
      </c>
      <c r="H24" s="23" t="s">
        <v>136</v>
      </c>
      <c r="I24" s="24" t="s">
        <v>23</v>
      </c>
      <c r="J24" s="956">
        <f>ROUND('様式5-8'!$F$58/24,0)</f>
        <v>0</v>
      </c>
      <c r="K24" s="953">
        <f>ROUND('様式5-8'!$F$90/26,0)</f>
        <v>0</v>
      </c>
      <c r="L24" s="953">
        <f>ROUND('様式5-8'!$F$96/26,0)</f>
        <v>0</v>
      </c>
      <c r="M24" s="953">
        <f>ROUND('様式5-8'!$F$100/26,0)</f>
        <v>0</v>
      </c>
      <c r="N24" s="953">
        <f>ROUND('様式5-8'!$F$107/26,0)</f>
        <v>0</v>
      </c>
      <c r="O24" s="953">
        <f>ROUND('様式5-8'!$F$111/24,0)</f>
        <v>0</v>
      </c>
      <c r="P24" s="166">
        <f t="shared" si="1"/>
        <v>0</v>
      </c>
      <c r="Q24" s="166">
        <f t="shared" si="2"/>
        <v>0</v>
      </c>
      <c r="R24" s="291">
        <f t="shared" si="6"/>
        <v>0</v>
      </c>
      <c r="T24" s="291" t="e">
        <f t="shared" si="9"/>
        <v>#DIV/0!</v>
      </c>
      <c r="U24" s="291" t="e">
        <f t="shared" si="10"/>
        <v>#DIV/0!</v>
      </c>
      <c r="V24" s="291" t="e">
        <f t="shared" si="7"/>
        <v>#DIV/0!</v>
      </c>
      <c r="W24" s="291" t="e">
        <f t="shared" si="8"/>
        <v>#DIV/0!</v>
      </c>
      <c r="X24" s="292" t="e">
        <f t="shared" si="4"/>
        <v>#DIV/0!</v>
      </c>
      <c r="Y24" s="164"/>
    </row>
    <row r="25" spans="2:25" ht="16.5" customHeight="1">
      <c r="B25" s="15">
        <f t="shared" ref="B25:B41" si="11">B24+1</f>
        <v>10</v>
      </c>
      <c r="C25" s="18" t="s">
        <v>136</v>
      </c>
      <c r="D25" s="17" t="s">
        <v>24</v>
      </c>
      <c r="E25" s="3" t="s">
        <v>16</v>
      </c>
      <c r="F25" s="18" t="s">
        <v>137</v>
      </c>
      <c r="G25" s="4" t="s">
        <v>17</v>
      </c>
      <c r="H25" s="18" t="s">
        <v>137</v>
      </c>
      <c r="I25" s="4" t="s">
        <v>75</v>
      </c>
      <c r="J25" s="957">
        <f>ROUND('様式5-8'!$F$58/24,0)</f>
        <v>0</v>
      </c>
      <c r="K25" s="955">
        <f>ROUND('様式5-8'!$F$90/26,0)</f>
        <v>0</v>
      </c>
      <c r="L25" s="955">
        <f>ROUND('様式5-8'!$F$96/26,0)</f>
        <v>0</v>
      </c>
      <c r="M25" s="955">
        <f>ROUND('様式5-8'!$F$100/26,0)</f>
        <v>0</v>
      </c>
      <c r="N25" s="955">
        <f>ROUND('様式5-8'!$F$107/26,0)</f>
        <v>0</v>
      </c>
      <c r="O25" s="955">
        <f>ROUND('様式5-8'!$F$111/24,0)</f>
        <v>0</v>
      </c>
      <c r="P25" s="168">
        <f t="shared" si="1"/>
        <v>0</v>
      </c>
      <c r="Q25" s="168">
        <f t="shared" si="2"/>
        <v>0</v>
      </c>
      <c r="R25" s="293">
        <f t="shared" si="6"/>
        <v>0</v>
      </c>
      <c r="T25" s="293" t="e">
        <f t="shared" si="9"/>
        <v>#DIV/0!</v>
      </c>
      <c r="U25" s="293" t="e">
        <f t="shared" si="10"/>
        <v>#DIV/0!</v>
      </c>
      <c r="V25" s="293" t="e">
        <f t="shared" si="7"/>
        <v>#DIV/0!</v>
      </c>
      <c r="W25" s="293" t="e">
        <f t="shared" si="8"/>
        <v>#DIV/0!</v>
      </c>
      <c r="X25" s="294" t="e">
        <f t="shared" si="4"/>
        <v>#DIV/0!</v>
      </c>
      <c r="Y25" s="164"/>
    </row>
    <row r="26" spans="2:25" ht="16.5" customHeight="1">
      <c r="B26" s="25">
        <f t="shared" si="11"/>
        <v>11</v>
      </c>
      <c r="C26" s="29" t="s">
        <v>137</v>
      </c>
      <c r="D26" s="27" t="s">
        <v>18</v>
      </c>
      <c r="E26" s="28" t="s">
        <v>16</v>
      </c>
      <c r="F26" s="29" t="s">
        <v>137</v>
      </c>
      <c r="G26" s="30" t="s">
        <v>76</v>
      </c>
      <c r="H26" s="29" t="s">
        <v>137</v>
      </c>
      <c r="I26" s="30" t="s">
        <v>23</v>
      </c>
      <c r="J26" s="958">
        <f>ROUND('様式5-8'!$F$58/24,0)</f>
        <v>0</v>
      </c>
      <c r="K26" s="959">
        <f>ROUND('様式5-8'!$F$90/26,0)</f>
        <v>0</v>
      </c>
      <c r="L26" s="959">
        <f>ROUND('様式5-8'!$F$96/26,0)</f>
        <v>0</v>
      </c>
      <c r="M26" s="959">
        <f>ROUND('様式5-8'!$F$100/26,0)</f>
        <v>0</v>
      </c>
      <c r="N26" s="959">
        <f>ROUND('様式5-8'!$F$107/26,0)</f>
        <v>0</v>
      </c>
      <c r="O26" s="959">
        <f>ROUND('様式5-8'!$F$111/24,0)</f>
        <v>0</v>
      </c>
      <c r="P26" s="169">
        <f t="shared" si="1"/>
        <v>0</v>
      </c>
      <c r="Q26" s="169">
        <f t="shared" si="2"/>
        <v>0</v>
      </c>
      <c r="R26" s="295">
        <f t="shared" si="6"/>
        <v>0</v>
      </c>
      <c r="T26" s="295" t="e">
        <f t="shared" si="9"/>
        <v>#DIV/0!</v>
      </c>
      <c r="U26" s="295" t="e">
        <f t="shared" si="10"/>
        <v>#DIV/0!</v>
      </c>
      <c r="V26" s="295" t="e">
        <f t="shared" si="7"/>
        <v>#DIV/0!</v>
      </c>
      <c r="W26" s="295" t="e">
        <f t="shared" si="8"/>
        <v>#DIV/0!</v>
      </c>
      <c r="X26" s="296" t="e">
        <f t="shared" si="4"/>
        <v>#DIV/0!</v>
      </c>
      <c r="Y26" s="164"/>
    </row>
    <row r="27" spans="2:25" ht="16.5" customHeight="1">
      <c r="B27" s="31">
        <f t="shared" si="11"/>
        <v>12</v>
      </c>
      <c r="C27" s="35" t="s">
        <v>137</v>
      </c>
      <c r="D27" s="33" t="s">
        <v>24</v>
      </c>
      <c r="E27" s="34" t="s">
        <v>16</v>
      </c>
      <c r="F27" s="35" t="s">
        <v>138</v>
      </c>
      <c r="G27" s="36" t="s">
        <v>17</v>
      </c>
      <c r="H27" s="35" t="s">
        <v>138</v>
      </c>
      <c r="I27" s="36" t="s">
        <v>75</v>
      </c>
      <c r="J27" s="960">
        <f>ROUND('様式5-8'!$F$58/24,0)</f>
        <v>0</v>
      </c>
      <c r="K27" s="961">
        <f>ROUND('様式5-8'!$F$90/26,0)</f>
        <v>0</v>
      </c>
      <c r="L27" s="961">
        <f>ROUND('様式5-8'!$F$96/26,0)</f>
        <v>0</v>
      </c>
      <c r="M27" s="961">
        <f>ROUND('様式5-8'!$F$100/26,0)</f>
        <v>0</v>
      </c>
      <c r="N27" s="961">
        <f>ROUND('様式5-8'!$F$107/26,0)</f>
        <v>0</v>
      </c>
      <c r="O27" s="961">
        <f>ROUND('様式5-8'!$F$111/24,0)</f>
        <v>0</v>
      </c>
      <c r="P27" s="170">
        <f t="shared" si="1"/>
        <v>0</v>
      </c>
      <c r="Q27" s="170">
        <f t="shared" si="2"/>
        <v>0</v>
      </c>
      <c r="R27" s="297">
        <f t="shared" si="6"/>
        <v>0</v>
      </c>
      <c r="T27" s="297" t="e">
        <f t="shared" si="9"/>
        <v>#DIV/0!</v>
      </c>
      <c r="U27" s="297" t="e">
        <f t="shared" si="10"/>
        <v>#DIV/0!</v>
      </c>
      <c r="V27" s="297" t="e">
        <f t="shared" si="7"/>
        <v>#DIV/0!</v>
      </c>
      <c r="W27" s="297" t="e">
        <f t="shared" si="8"/>
        <v>#DIV/0!</v>
      </c>
      <c r="X27" s="298" t="e">
        <f t="shared" si="4"/>
        <v>#DIV/0!</v>
      </c>
      <c r="Y27" s="164"/>
    </row>
    <row r="28" spans="2:25" ht="16.5" customHeight="1">
      <c r="B28" s="19">
        <f t="shared" si="11"/>
        <v>13</v>
      </c>
      <c r="C28" s="23" t="s">
        <v>138</v>
      </c>
      <c r="D28" s="21" t="s">
        <v>18</v>
      </c>
      <c r="E28" s="22" t="s">
        <v>16</v>
      </c>
      <c r="F28" s="23" t="s">
        <v>138</v>
      </c>
      <c r="G28" s="24" t="s">
        <v>76</v>
      </c>
      <c r="H28" s="23" t="s">
        <v>138</v>
      </c>
      <c r="I28" s="24" t="s">
        <v>23</v>
      </c>
      <c r="J28" s="956">
        <f>ROUND('様式5-8'!$F$58/24,0)</f>
        <v>0</v>
      </c>
      <c r="K28" s="953">
        <f>ROUND('様式5-8'!$F$90/26,0)</f>
        <v>0</v>
      </c>
      <c r="L28" s="953">
        <f>ROUND('様式5-8'!$F$96/26,0)</f>
        <v>0</v>
      </c>
      <c r="M28" s="953">
        <f>ROUND('様式5-8'!$F$100/26,0)</f>
        <v>0</v>
      </c>
      <c r="N28" s="953">
        <f>ROUND('様式5-8'!$F$107/26,0)</f>
        <v>0</v>
      </c>
      <c r="O28" s="953">
        <f>ROUND('様式5-8'!$F$111/24,0)</f>
        <v>0</v>
      </c>
      <c r="P28" s="166">
        <f t="shared" si="1"/>
        <v>0</v>
      </c>
      <c r="Q28" s="166">
        <f t="shared" si="2"/>
        <v>0</v>
      </c>
      <c r="R28" s="291">
        <f t="shared" si="6"/>
        <v>0</v>
      </c>
      <c r="T28" s="291" t="e">
        <f t="shared" si="9"/>
        <v>#DIV/0!</v>
      </c>
      <c r="U28" s="291" t="e">
        <f t="shared" si="10"/>
        <v>#DIV/0!</v>
      </c>
      <c r="V28" s="291" t="e">
        <f t="shared" si="7"/>
        <v>#DIV/0!</v>
      </c>
      <c r="W28" s="291" t="e">
        <f t="shared" si="8"/>
        <v>#DIV/0!</v>
      </c>
      <c r="X28" s="292" t="e">
        <f t="shared" si="4"/>
        <v>#DIV/0!</v>
      </c>
      <c r="Y28" s="164"/>
    </row>
    <row r="29" spans="2:25" ht="16.5" customHeight="1">
      <c r="B29" s="15">
        <f t="shared" si="11"/>
        <v>14</v>
      </c>
      <c r="C29" s="18" t="s">
        <v>138</v>
      </c>
      <c r="D29" s="17" t="s">
        <v>24</v>
      </c>
      <c r="E29" s="3" t="s">
        <v>16</v>
      </c>
      <c r="F29" s="18" t="s">
        <v>139</v>
      </c>
      <c r="G29" s="4" t="s">
        <v>17</v>
      </c>
      <c r="H29" s="18" t="s">
        <v>139</v>
      </c>
      <c r="I29" s="4" t="s">
        <v>75</v>
      </c>
      <c r="J29" s="957">
        <f>ROUND('様式5-8'!$F$58/24,0)</f>
        <v>0</v>
      </c>
      <c r="K29" s="955">
        <f>ROUND('様式5-8'!$F$90/26,0)</f>
        <v>0</v>
      </c>
      <c r="L29" s="955">
        <f>ROUND('様式5-8'!$F$96/26,0)</f>
        <v>0</v>
      </c>
      <c r="M29" s="955">
        <f>ROUND('様式5-8'!$F$100/26,0)</f>
        <v>0</v>
      </c>
      <c r="N29" s="955">
        <f>ROUND('様式5-8'!$F$107/26,0)</f>
        <v>0</v>
      </c>
      <c r="O29" s="955">
        <f>ROUND('様式5-8'!$F$111/24,0)</f>
        <v>0</v>
      </c>
      <c r="P29" s="168">
        <f t="shared" si="1"/>
        <v>0</v>
      </c>
      <c r="Q29" s="168">
        <f t="shared" si="2"/>
        <v>0</v>
      </c>
      <c r="R29" s="293">
        <f t="shared" si="6"/>
        <v>0</v>
      </c>
      <c r="T29" s="293" t="e">
        <f t="shared" si="9"/>
        <v>#DIV/0!</v>
      </c>
      <c r="U29" s="293" t="e">
        <f t="shared" si="10"/>
        <v>#DIV/0!</v>
      </c>
      <c r="V29" s="293" t="e">
        <f t="shared" si="7"/>
        <v>#DIV/0!</v>
      </c>
      <c r="W29" s="293" t="e">
        <f t="shared" si="8"/>
        <v>#DIV/0!</v>
      </c>
      <c r="X29" s="294" t="e">
        <f t="shared" si="4"/>
        <v>#DIV/0!</v>
      </c>
      <c r="Y29" s="164"/>
    </row>
    <row r="30" spans="2:25" ht="16.5" customHeight="1">
      <c r="B30" s="25">
        <f t="shared" si="11"/>
        <v>15</v>
      </c>
      <c r="C30" s="29" t="s">
        <v>139</v>
      </c>
      <c r="D30" s="27" t="s">
        <v>18</v>
      </c>
      <c r="E30" s="28" t="s">
        <v>16</v>
      </c>
      <c r="F30" s="29" t="s">
        <v>139</v>
      </c>
      <c r="G30" s="30" t="s">
        <v>76</v>
      </c>
      <c r="H30" s="29" t="s">
        <v>139</v>
      </c>
      <c r="I30" s="30" t="s">
        <v>23</v>
      </c>
      <c r="J30" s="958">
        <f>ROUND('様式5-8'!$F$58/24,0)</f>
        <v>0</v>
      </c>
      <c r="K30" s="959">
        <f>ROUND('様式5-8'!$F$90/26,0)</f>
        <v>0</v>
      </c>
      <c r="L30" s="959">
        <f>ROUND('様式5-8'!$F$96/26,0)</f>
        <v>0</v>
      </c>
      <c r="M30" s="959">
        <f>ROUND('様式5-8'!$F$100/26,0)</f>
        <v>0</v>
      </c>
      <c r="N30" s="959">
        <f>ROUND('様式5-8'!$F$107/26,0)</f>
        <v>0</v>
      </c>
      <c r="O30" s="959">
        <f>ROUND('様式5-8'!$F$111/24,0)</f>
        <v>0</v>
      </c>
      <c r="P30" s="169">
        <f t="shared" si="1"/>
        <v>0</v>
      </c>
      <c r="Q30" s="169">
        <f t="shared" si="2"/>
        <v>0</v>
      </c>
      <c r="R30" s="295">
        <f t="shared" si="6"/>
        <v>0</v>
      </c>
      <c r="T30" s="295" t="e">
        <f t="shared" si="9"/>
        <v>#DIV/0!</v>
      </c>
      <c r="U30" s="295" t="e">
        <f t="shared" si="10"/>
        <v>#DIV/0!</v>
      </c>
      <c r="V30" s="295" t="e">
        <f t="shared" si="7"/>
        <v>#DIV/0!</v>
      </c>
      <c r="W30" s="295" t="e">
        <f t="shared" si="8"/>
        <v>#DIV/0!</v>
      </c>
      <c r="X30" s="296" t="e">
        <f t="shared" si="4"/>
        <v>#DIV/0!</v>
      </c>
      <c r="Y30" s="164"/>
    </row>
    <row r="31" spans="2:25" ht="16.5" customHeight="1">
      <c r="B31" s="31">
        <f t="shared" si="11"/>
        <v>16</v>
      </c>
      <c r="C31" s="35" t="s">
        <v>139</v>
      </c>
      <c r="D31" s="33" t="s">
        <v>24</v>
      </c>
      <c r="E31" s="34" t="s">
        <v>16</v>
      </c>
      <c r="F31" s="35" t="s">
        <v>140</v>
      </c>
      <c r="G31" s="36" t="s">
        <v>17</v>
      </c>
      <c r="H31" s="35" t="s">
        <v>140</v>
      </c>
      <c r="I31" s="36" t="s">
        <v>75</v>
      </c>
      <c r="J31" s="960">
        <f>ROUND('様式5-8'!$F$58/24,0)</f>
        <v>0</v>
      </c>
      <c r="K31" s="961">
        <f>ROUND('様式5-8'!$F$90/26,0)</f>
        <v>0</v>
      </c>
      <c r="L31" s="961">
        <f>ROUND('様式5-8'!$F$96/26,0)</f>
        <v>0</v>
      </c>
      <c r="M31" s="961">
        <f>ROUND('様式5-8'!$F$100/26,0)</f>
        <v>0</v>
      </c>
      <c r="N31" s="961">
        <f>ROUND('様式5-8'!$F$107/26,0)</f>
        <v>0</v>
      </c>
      <c r="O31" s="961">
        <f>ROUND('様式5-8'!$F$111/24,0)</f>
        <v>0</v>
      </c>
      <c r="P31" s="170">
        <f t="shared" si="1"/>
        <v>0</v>
      </c>
      <c r="Q31" s="170">
        <f t="shared" si="2"/>
        <v>0</v>
      </c>
      <c r="R31" s="297">
        <f t="shared" si="6"/>
        <v>0</v>
      </c>
      <c r="T31" s="297" t="e">
        <f t="shared" si="9"/>
        <v>#DIV/0!</v>
      </c>
      <c r="U31" s="297" t="e">
        <f t="shared" si="10"/>
        <v>#DIV/0!</v>
      </c>
      <c r="V31" s="297" t="e">
        <f t="shared" si="7"/>
        <v>#DIV/0!</v>
      </c>
      <c r="W31" s="297" t="e">
        <f t="shared" si="8"/>
        <v>#DIV/0!</v>
      </c>
      <c r="X31" s="298" t="e">
        <f t="shared" si="4"/>
        <v>#DIV/0!</v>
      </c>
      <c r="Y31" s="164"/>
    </row>
    <row r="32" spans="2:25" ht="16.5" customHeight="1">
      <c r="B32" s="19">
        <f t="shared" si="11"/>
        <v>17</v>
      </c>
      <c r="C32" s="23" t="s">
        <v>140</v>
      </c>
      <c r="D32" s="21" t="s">
        <v>18</v>
      </c>
      <c r="E32" s="22" t="s">
        <v>16</v>
      </c>
      <c r="F32" s="23" t="s">
        <v>140</v>
      </c>
      <c r="G32" s="24" t="s">
        <v>76</v>
      </c>
      <c r="H32" s="23" t="s">
        <v>140</v>
      </c>
      <c r="I32" s="24" t="s">
        <v>23</v>
      </c>
      <c r="J32" s="956">
        <f>ROUND('様式5-8'!$F$58/24,0)</f>
        <v>0</v>
      </c>
      <c r="K32" s="953">
        <f>ROUND('様式5-8'!$F$90/26,0)</f>
        <v>0</v>
      </c>
      <c r="L32" s="953">
        <f>ROUND('様式5-8'!$F$96/26,0)</f>
        <v>0</v>
      </c>
      <c r="M32" s="953">
        <f>ROUND('様式5-8'!$F$100/26,0)</f>
        <v>0</v>
      </c>
      <c r="N32" s="953">
        <f>ROUND('様式5-8'!$F$107/26,0)</f>
        <v>0</v>
      </c>
      <c r="O32" s="953">
        <f>ROUND('様式5-8'!$F$111/24,0)</f>
        <v>0</v>
      </c>
      <c r="P32" s="166">
        <f t="shared" si="1"/>
        <v>0</v>
      </c>
      <c r="Q32" s="166">
        <f t="shared" si="2"/>
        <v>0</v>
      </c>
      <c r="R32" s="291">
        <f t="shared" si="6"/>
        <v>0</v>
      </c>
      <c r="T32" s="291" t="e">
        <f t="shared" si="9"/>
        <v>#DIV/0!</v>
      </c>
      <c r="U32" s="291" t="e">
        <f t="shared" si="10"/>
        <v>#DIV/0!</v>
      </c>
      <c r="V32" s="291" t="e">
        <f t="shared" si="7"/>
        <v>#DIV/0!</v>
      </c>
      <c r="W32" s="291" t="e">
        <f t="shared" si="8"/>
        <v>#DIV/0!</v>
      </c>
      <c r="X32" s="292" t="e">
        <f t="shared" si="4"/>
        <v>#DIV/0!</v>
      </c>
      <c r="Y32" s="164"/>
    </row>
    <row r="33" spans="2:25" ht="16.5" customHeight="1">
      <c r="B33" s="15">
        <f t="shared" si="11"/>
        <v>18</v>
      </c>
      <c r="C33" s="18" t="s">
        <v>140</v>
      </c>
      <c r="D33" s="17" t="s">
        <v>24</v>
      </c>
      <c r="E33" s="3" t="s">
        <v>16</v>
      </c>
      <c r="F33" s="18" t="s">
        <v>141</v>
      </c>
      <c r="G33" s="4" t="s">
        <v>17</v>
      </c>
      <c r="H33" s="18" t="s">
        <v>141</v>
      </c>
      <c r="I33" s="4" t="s">
        <v>75</v>
      </c>
      <c r="J33" s="957">
        <f>ROUND('様式5-8'!$F$58/24,0)</f>
        <v>0</v>
      </c>
      <c r="K33" s="955">
        <f>ROUND('様式5-8'!$F$90/26,0)</f>
        <v>0</v>
      </c>
      <c r="L33" s="955">
        <f>ROUND('様式5-8'!$F$96/26,0)</f>
        <v>0</v>
      </c>
      <c r="M33" s="955">
        <f>ROUND('様式5-8'!$F$100/26,0)</f>
        <v>0</v>
      </c>
      <c r="N33" s="955">
        <f>ROUND('様式5-8'!$F$107/26,0)</f>
        <v>0</v>
      </c>
      <c r="O33" s="955">
        <f>ROUND('様式5-8'!$F$111/24,0)</f>
        <v>0</v>
      </c>
      <c r="P33" s="168">
        <f t="shared" si="1"/>
        <v>0</v>
      </c>
      <c r="Q33" s="168">
        <f t="shared" si="2"/>
        <v>0</v>
      </c>
      <c r="R33" s="293">
        <f t="shared" si="6"/>
        <v>0</v>
      </c>
      <c r="T33" s="293" t="e">
        <f t="shared" si="9"/>
        <v>#DIV/0!</v>
      </c>
      <c r="U33" s="293" t="e">
        <f t="shared" si="10"/>
        <v>#DIV/0!</v>
      </c>
      <c r="V33" s="293" t="e">
        <f t="shared" si="7"/>
        <v>#DIV/0!</v>
      </c>
      <c r="W33" s="293" t="e">
        <f t="shared" si="8"/>
        <v>#DIV/0!</v>
      </c>
      <c r="X33" s="294" t="e">
        <f t="shared" si="4"/>
        <v>#DIV/0!</v>
      </c>
      <c r="Y33" s="164"/>
    </row>
    <row r="34" spans="2:25" ht="16.5" customHeight="1">
      <c r="B34" s="25">
        <f t="shared" si="11"/>
        <v>19</v>
      </c>
      <c r="C34" s="29" t="s">
        <v>141</v>
      </c>
      <c r="D34" s="27" t="s">
        <v>18</v>
      </c>
      <c r="E34" s="28" t="s">
        <v>16</v>
      </c>
      <c r="F34" s="29" t="s">
        <v>141</v>
      </c>
      <c r="G34" s="30" t="s">
        <v>76</v>
      </c>
      <c r="H34" s="29" t="s">
        <v>141</v>
      </c>
      <c r="I34" s="30" t="s">
        <v>23</v>
      </c>
      <c r="J34" s="958">
        <f>ROUND('様式5-8'!$F$58/24,0)</f>
        <v>0</v>
      </c>
      <c r="K34" s="959">
        <f>ROUND('様式5-8'!$F$90/26,0)</f>
        <v>0</v>
      </c>
      <c r="L34" s="959">
        <f>ROUND('様式5-8'!$F$96/26,0)</f>
        <v>0</v>
      </c>
      <c r="M34" s="959">
        <f>ROUND('様式5-8'!$F$100/26,0)</f>
        <v>0</v>
      </c>
      <c r="N34" s="959">
        <f>ROUND('様式5-8'!$F$107/26,0)</f>
        <v>0</v>
      </c>
      <c r="O34" s="959">
        <f>ROUND('様式5-8'!$F$111/24,0)</f>
        <v>0</v>
      </c>
      <c r="P34" s="169">
        <f t="shared" si="1"/>
        <v>0</v>
      </c>
      <c r="Q34" s="169">
        <f t="shared" si="2"/>
        <v>0</v>
      </c>
      <c r="R34" s="295">
        <f t="shared" si="6"/>
        <v>0</v>
      </c>
      <c r="T34" s="295" t="e">
        <f t="shared" si="9"/>
        <v>#DIV/0!</v>
      </c>
      <c r="U34" s="295" t="e">
        <f t="shared" si="10"/>
        <v>#DIV/0!</v>
      </c>
      <c r="V34" s="295" t="e">
        <f t="shared" si="7"/>
        <v>#DIV/0!</v>
      </c>
      <c r="W34" s="295" t="e">
        <f t="shared" si="8"/>
        <v>#DIV/0!</v>
      </c>
      <c r="X34" s="296" t="e">
        <f t="shared" si="4"/>
        <v>#DIV/0!</v>
      </c>
      <c r="Y34" s="164"/>
    </row>
    <row r="35" spans="2:25" ht="16.5" customHeight="1">
      <c r="B35" s="31">
        <f t="shared" si="11"/>
        <v>20</v>
      </c>
      <c r="C35" s="35" t="s">
        <v>141</v>
      </c>
      <c r="D35" s="33" t="s">
        <v>24</v>
      </c>
      <c r="E35" s="34" t="s">
        <v>16</v>
      </c>
      <c r="F35" s="35" t="s">
        <v>142</v>
      </c>
      <c r="G35" s="36" t="s">
        <v>17</v>
      </c>
      <c r="H35" s="35" t="s">
        <v>142</v>
      </c>
      <c r="I35" s="36" t="s">
        <v>75</v>
      </c>
      <c r="J35" s="960">
        <f>ROUND('様式5-8'!$F$58/24,0)</f>
        <v>0</v>
      </c>
      <c r="K35" s="961">
        <f>ROUND('様式5-8'!$F$90/26,0)</f>
        <v>0</v>
      </c>
      <c r="L35" s="961">
        <f>ROUND('様式5-8'!$F$96/26,0)</f>
        <v>0</v>
      </c>
      <c r="M35" s="961">
        <f>ROUND('様式5-8'!$F$100/26,0)</f>
        <v>0</v>
      </c>
      <c r="N35" s="961">
        <f>ROUND('様式5-8'!$F$107/26,0)</f>
        <v>0</v>
      </c>
      <c r="O35" s="961">
        <f>ROUND('様式5-8'!$F$111/24,0)</f>
        <v>0</v>
      </c>
      <c r="P35" s="170">
        <f t="shared" si="1"/>
        <v>0</v>
      </c>
      <c r="Q35" s="170">
        <f t="shared" si="2"/>
        <v>0</v>
      </c>
      <c r="R35" s="297">
        <f t="shared" si="6"/>
        <v>0</v>
      </c>
      <c r="T35" s="297" t="e">
        <f t="shared" si="9"/>
        <v>#DIV/0!</v>
      </c>
      <c r="U35" s="297" t="e">
        <f t="shared" si="10"/>
        <v>#DIV/0!</v>
      </c>
      <c r="V35" s="297" t="e">
        <f t="shared" si="7"/>
        <v>#DIV/0!</v>
      </c>
      <c r="W35" s="297" t="e">
        <f t="shared" si="8"/>
        <v>#DIV/0!</v>
      </c>
      <c r="X35" s="298" t="e">
        <f t="shared" si="4"/>
        <v>#DIV/0!</v>
      </c>
      <c r="Y35" s="164"/>
    </row>
    <row r="36" spans="2:25" ht="16.5" customHeight="1">
      <c r="B36" s="25">
        <f t="shared" si="11"/>
        <v>21</v>
      </c>
      <c r="C36" s="29" t="s">
        <v>142</v>
      </c>
      <c r="D36" s="27" t="s">
        <v>18</v>
      </c>
      <c r="E36" s="28" t="s">
        <v>16</v>
      </c>
      <c r="F36" s="29" t="s">
        <v>142</v>
      </c>
      <c r="G36" s="30" t="s">
        <v>76</v>
      </c>
      <c r="H36" s="29" t="s">
        <v>142</v>
      </c>
      <c r="I36" s="30" t="s">
        <v>23</v>
      </c>
      <c r="J36" s="956">
        <f>ROUND('様式5-8'!$F$58/24,0)</f>
        <v>0</v>
      </c>
      <c r="K36" s="953">
        <f>ROUND('様式5-8'!$F$90/26,0)</f>
        <v>0</v>
      </c>
      <c r="L36" s="953">
        <f>ROUND('様式5-8'!$F$96/26,0)</f>
        <v>0</v>
      </c>
      <c r="M36" s="953">
        <f>ROUND('様式5-8'!$F$100/26,0)</f>
        <v>0</v>
      </c>
      <c r="N36" s="953">
        <f>ROUND('様式5-8'!$F$107/26,0)</f>
        <v>0</v>
      </c>
      <c r="O36" s="953">
        <f>ROUND('様式5-8'!$F$111/24,0)</f>
        <v>0</v>
      </c>
      <c r="P36" s="166">
        <f t="shared" si="1"/>
        <v>0</v>
      </c>
      <c r="Q36" s="166">
        <f t="shared" si="2"/>
        <v>0</v>
      </c>
      <c r="R36" s="291">
        <f t="shared" si="6"/>
        <v>0</v>
      </c>
      <c r="T36" s="291" t="e">
        <f t="shared" si="9"/>
        <v>#DIV/0!</v>
      </c>
      <c r="U36" s="291" t="e">
        <f t="shared" si="10"/>
        <v>#DIV/0!</v>
      </c>
      <c r="V36" s="291" t="e">
        <f t="shared" si="7"/>
        <v>#DIV/0!</v>
      </c>
      <c r="W36" s="291" t="e">
        <f t="shared" si="8"/>
        <v>#DIV/0!</v>
      </c>
      <c r="X36" s="292" t="e">
        <f t="shared" si="4"/>
        <v>#DIV/0!</v>
      </c>
      <c r="Y36" s="164"/>
    </row>
    <row r="37" spans="2:25" ht="16.5" customHeight="1">
      <c r="B37" s="31">
        <f t="shared" si="11"/>
        <v>22</v>
      </c>
      <c r="C37" s="35" t="s">
        <v>142</v>
      </c>
      <c r="D37" s="33" t="s">
        <v>24</v>
      </c>
      <c r="E37" s="34" t="s">
        <v>16</v>
      </c>
      <c r="F37" s="35" t="s">
        <v>143</v>
      </c>
      <c r="G37" s="36" t="s">
        <v>17</v>
      </c>
      <c r="H37" s="35" t="s">
        <v>143</v>
      </c>
      <c r="I37" s="36" t="s">
        <v>75</v>
      </c>
      <c r="J37" s="957">
        <f>ROUND('様式5-8'!$F$58/24,0)</f>
        <v>0</v>
      </c>
      <c r="K37" s="955">
        <f>ROUND('様式5-8'!$F$90/26,0)</f>
        <v>0</v>
      </c>
      <c r="L37" s="955">
        <f>ROUND('様式5-8'!$F$96/26,0)</f>
        <v>0</v>
      </c>
      <c r="M37" s="955">
        <f>ROUND('様式5-8'!$F$100/26,0)</f>
        <v>0</v>
      </c>
      <c r="N37" s="955">
        <f>ROUND('様式5-8'!$F$107/26,0)</f>
        <v>0</v>
      </c>
      <c r="O37" s="955">
        <f>ROUND('様式5-8'!$F$111/24,0)</f>
        <v>0</v>
      </c>
      <c r="P37" s="168">
        <f t="shared" si="1"/>
        <v>0</v>
      </c>
      <c r="Q37" s="168">
        <f t="shared" si="2"/>
        <v>0</v>
      </c>
      <c r="R37" s="293">
        <f t="shared" si="6"/>
        <v>0</v>
      </c>
      <c r="T37" s="293" t="e">
        <f t="shared" si="9"/>
        <v>#DIV/0!</v>
      </c>
      <c r="U37" s="293" t="e">
        <f t="shared" si="10"/>
        <v>#DIV/0!</v>
      </c>
      <c r="V37" s="293" t="e">
        <f t="shared" si="7"/>
        <v>#DIV/0!</v>
      </c>
      <c r="W37" s="293" t="e">
        <f t="shared" si="8"/>
        <v>#DIV/0!</v>
      </c>
      <c r="X37" s="294" t="e">
        <f t="shared" si="4"/>
        <v>#DIV/0!</v>
      </c>
      <c r="Y37" s="164"/>
    </row>
    <row r="38" spans="2:25" ht="16.5" customHeight="1">
      <c r="B38" s="19">
        <f t="shared" si="11"/>
        <v>23</v>
      </c>
      <c r="C38" s="23" t="s">
        <v>143</v>
      </c>
      <c r="D38" s="21" t="s">
        <v>18</v>
      </c>
      <c r="E38" s="22" t="s">
        <v>16</v>
      </c>
      <c r="F38" s="23" t="s">
        <v>143</v>
      </c>
      <c r="G38" s="24" t="s">
        <v>76</v>
      </c>
      <c r="H38" s="23" t="s">
        <v>143</v>
      </c>
      <c r="I38" s="24" t="s">
        <v>77</v>
      </c>
      <c r="J38" s="958">
        <f>ROUND('様式5-8'!$F$58/24,0)</f>
        <v>0</v>
      </c>
      <c r="K38" s="959">
        <f>ROUND('様式5-8'!$F$90/26,0)</f>
        <v>0</v>
      </c>
      <c r="L38" s="959">
        <f>ROUND('様式5-8'!$F$96/26,0)</f>
        <v>0</v>
      </c>
      <c r="M38" s="959">
        <f>ROUND('様式5-8'!$F$100/26,0)</f>
        <v>0</v>
      </c>
      <c r="N38" s="959">
        <f>ROUND('様式5-8'!$F$107/26,0)</f>
        <v>0</v>
      </c>
      <c r="O38" s="959">
        <f>ROUND('様式5-8'!$F$111/24,0)</f>
        <v>0</v>
      </c>
      <c r="P38" s="169">
        <f t="shared" si="1"/>
        <v>0</v>
      </c>
      <c r="Q38" s="169">
        <f t="shared" si="2"/>
        <v>0</v>
      </c>
      <c r="R38" s="295">
        <f t="shared" si="6"/>
        <v>0</v>
      </c>
      <c r="T38" s="295" t="e">
        <f t="shared" si="9"/>
        <v>#DIV/0!</v>
      </c>
      <c r="U38" s="295" t="e">
        <f t="shared" si="10"/>
        <v>#DIV/0!</v>
      </c>
      <c r="V38" s="295" t="e">
        <f t="shared" si="7"/>
        <v>#DIV/0!</v>
      </c>
      <c r="W38" s="295" t="e">
        <f t="shared" si="8"/>
        <v>#DIV/0!</v>
      </c>
      <c r="X38" s="296" t="e">
        <f t="shared" si="4"/>
        <v>#DIV/0!</v>
      </c>
      <c r="Y38" s="164"/>
    </row>
    <row r="39" spans="2:25" ht="16.5" customHeight="1">
      <c r="B39" s="31">
        <f t="shared" si="11"/>
        <v>24</v>
      </c>
      <c r="C39" s="35" t="s">
        <v>143</v>
      </c>
      <c r="D39" s="33" t="s">
        <v>24</v>
      </c>
      <c r="E39" s="34" t="s">
        <v>16</v>
      </c>
      <c r="F39" s="35" t="s">
        <v>144</v>
      </c>
      <c r="G39" s="36" t="s">
        <v>78</v>
      </c>
      <c r="H39" s="35" t="s">
        <v>144</v>
      </c>
      <c r="I39" s="36" t="s">
        <v>75</v>
      </c>
      <c r="J39" s="957">
        <f>ROUND('様式5-8'!$F$58/24,0)</f>
        <v>0</v>
      </c>
      <c r="K39" s="955">
        <f>ROUND('様式5-8'!$F$90/26,0)</f>
        <v>0</v>
      </c>
      <c r="L39" s="955">
        <f>ROUND('様式5-8'!$F$96/26,0)</f>
        <v>0</v>
      </c>
      <c r="M39" s="955">
        <f>ROUND('様式5-8'!$F$100/26,0)</f>
        <v>0</v>
      </c>
      <c r="N39" s="955">
        <f>ROUND('様式5-8'!$F$107/26,0)</f>
        <v>0</v>
      </c>
      <c r="O39" s="955">
        <f>ROUND('様式5-8'!$F$111/24,0)</f>
        <v>0</v>
      </c>
      <c r="P39" s="168">
        <f t="shared" si="1"/>
        <v>0</v>
      </c>
      <c r="Q39" s="168">
        <f t="shared" si="2"/>
        <v>0</v>
      </c>
      <c r="R39" s="293">
        <f t="shared" si="6"/>
        <v>0</v>
      </c>
      <c r="T39" s="293" t="e">
        <f t="shared" si="9"/>
        <v>#DIV/0!</v>
      </c>
      <c r="U39" s="293" t="e">
        <f t="shared" si="10"/>
        <v>#DIV/0!</v>
      </c>
      <c r="V39" s="293" t="e">
        <f t="shared" si="7"/>
        <v>#DIV/0!</v>
      </c>
      <c r="W39" s="293" t="e">
        <f t="shared" si="8"/>
        <v>#DIV/0!</v>
      </c>
      <c r="X39" s="294" t="e">
        <f t="shared" si="4"/>
        <v>#DIV/0!</v>
      </c>
      <c r="Y39" s="164"/>
    </row>
    <row r="40" spans="2:25" ht="16.5" customHeight="1">
      <c r="B40" s="19">
        <f t="shared" si="11"/>
        <v>25</v>
      </c>
      <c r="C40" s="23" t="s">
        <v>144</v>
      </c>
      <c r="D40" s="21" t="s">
        <v>18</v>
      </c>
      <c r="E40" s="373" t="s">
        <v>16</v>
      </c>
      <c r="F40" s="23" t="s">
        <v>144</v>
      </c>
      <c r="G40" s="24" t="s">
        <v>76</v>
      </c>
      <c r="H40" s="23" t="s">
        <v>144</v>
      </c>
      <c r="I40" s="38" t="s">
        <v>77</v>
      </c>
      <c r="J40" s="958">
        <f>ROUND('様式5-8'!$F$58/24,0)</f>
        <v>0</v>
      </c>
      <c r="K40" s="959">
        <f>ROUND('様式5-8'!$F$90/26,0)</f>
        <v>0</v>
      </c>
      <c r="L40" s="959">
        <f>ROUND('様式5-8'!$F$96/26,0)</f>
        <v>0</v>
      </c>
      <c r="M40" s="959">
        <f>ROUND('様式5-8'!$F$100/26,0)</f>
        <v>0</v>
      </c>
      <c r="N40" s="959">
        <f>ROUND('様式5-8'!$F$107/26,0)</f>
        <v>0</v>
      </c>
      <c r="O40" s="959">
        <f>ROUND('様式5-8'!$F$111/24,0)</f>
        <v>0</v>
      </c>
      <c r="P40" s="169">
        <f t="shared" si="1"/>
        <v>0</v>
      </c>
      <c r="Q40" s="169">
        <f t="shared" si="2"/>
        <v>0</v>
      </c>
      <c r="R40" s="295">
        <f t="shared" si="6"/>
        <v>0</v>
      </c>
      <c r="T40" s="295" t="e">
        <f t="shared" si="9"/>
        <v>#DIV/0!</v>
      </c>
      <c r="U40" s="295" t="e">
        <f t="shared" si="10"/>
        <v>#DIV/0!</v>
      </c>
      <c r="V40" s="295" t="e">
        <f t="shared" si="7"/>
        <v>#DIV/0!</v>
      </c>
      <c r="W40" s="295" t="e">
        <f t="shared" si="8"/>
        <v>#DIV/0!</v>
      </c>
      <c r="X40" s="296" t="e">
        <f t="shared" si="4"/>
        <v>#DIV/0!</v>
      </c>
      <c r="Y40" s="164"/>
    </row>
    <row r="41" spans="2:25" ht="16.5" customHeight="1">
      <c r="B41" s="15">
        <f t="shared" si="11"/>
        <v>26</v>
      </c>
      <c r="C41" s="18" t="s">
        <v>144</v>
      </c>
      <c r="D41" s="17" t="s">
        <v>24</v>
      </c>
      <c r="E41" s="3" t="s">
        <v>16</v>
      </c>
      <c r="F41" s="18" t="s">
        <v>346</v>
      </c>
      <c r="G41" s="4" t="s">
        <v>78</v>
      </c>
      <c r="H41" s="18" t="s">
        <v>346</v>
      </c>
      <c r="I41" s="4" t="s">
        <v>75</v>
      </c>
      <c r="J41" s="960">
        <f>ROUND('様式5-8'!$F$58/24,0)</f>
        <v>0</v>
      </c>
      <c r="K41" s="961">
        <f>ROUND('様式5-8'!$F$90/26,0)</f>
        <v>0</v>
      </c>
      <c r="L41" s="961">
        <f>ROUND('様式5-8'!$F$96/26,0)</f>
        <v>0</v>
      </c>
      <c r="M41" s="961">
        <f>ROUND('様式5-8'!$F$100/26,0)</f>
        <v>0</v>
      </c>
      <c r="N41" s="961">
        <f>ROUND('様式5-8'!$F$107/26,0)</f>
        <v>0</v>
      </c>
      <c r="O41" s="961">
        <f>ROUND('様式5-8'!$F$111/24,0)</f>
        <v>0</v>
      </c>
      <c r="P41" s="170">
        <f t="shared" si="1"/>
        <v>0</v>
      </c>
      <c r="Q41" s="170">
        <f t="shared" si="2"/>
        <v>0</v>
      </c>
      <c r="R41" s="297">
        <f t="shared" si="6"/>
        <v>0</v>
      </c>
      <c r="T41" s="297" t="e">
        <f t="shared" si="9"/>
        <v>#DIV/0!</v>
      </c>
      <c r="U41" s="297" t="e">
        <f t="shared" si="10"/>
        <v>#DIV/0!</v>
      </c>
      <c r="V41" s="297" t="e">
        <f t="shared" si="7"/>
        <v>#DIV/0!</v>
      </c>
      <c r="W41" s="297" t="e">
        <f t="shared" si="8"/>
        <v>#DIV/0!</v>
      </c>
      <c r="X41" s="298" t="e">
        <f t="shared" si="4"/>
        <v>#DIV/0!</v>
      </c>
      <c r="Y41" s="164"/>
    </row>
    <row r="42" spans="2:25" ht="16.5" customHeight="1">
      <c r="B42" s="157" t="s">
        <v>367</v>
      </c>
      <c r="C42" s="120"/>
      <c r="D42" s="120"/>
      <c r="E42" s="120"/>
      <c r="F42" s="120"/>
      <c r="G42" s="120"/>
      <c r="H42" s="120"/>
      <c r="I42" s="120"/>
      <c r="J42" s="289">
        <f>SUM(J16:J41)</f>
        <v>0</v>
      </c>
      <c r="K42" s="289">
        <f t="shared" ref="K42:X42" si="12">SUM(K16:K41)</f>
        <v>0</v>
      </c>
      <c r="L42" s="289">
        <f t="shared" si="12"/>
        <v>0</v>
      </c>
      <c r="M42" s="289">
        <f t="shared" si="12"/>
        <v>0</v>
      </c>
      <c r="N42" s="289">
        <f>SUM(N16:N41)</f>
        <v>0</v>
      </c>
      <c r="O42" s="289">
        <f>SUM(O16:O41)</f>
        <v>0</v>
      </c>
      <c r="P42" s="289">
        <f>SUM(P16:P41)</f>
        <v>0</v>
      </c>
      <c r="Q42" s="289">
        <f>SUM(Q16:Q41)</f>
        <v>0</v>
      </c>
      <c r="R42" s="289">
        <f>SUM(R16:R41)</f>
        <v>0</v>
      </c>
      <c r="T42" s="289" t="e">
        <f>SUM(T16:T41)</f>
        <v>#DIV/0!</v>
      </c>
      <c r="U42" s="289" t="e">
        <f t="shared" si="12"/>
        <v>#DIV/0!</v>
      </c>
      <c r="V42" s="289" t="e">
        <f t="shared" si="12"/>
        <v>#DIV/0!</v>
      </c>
      <c r="W42" s="289" t="e">
        <f t="shared" si="12"/>
        <v>#DIV/0!</v>
      </c>
      <c r="X42" s="290" t="e">
        <f t="shared" si="12"/>
        <v>#DIV/0!</v>
      </c>
      <c r="Y42" s="164"/>
    </row>
    <row r="43" spans="2:25" ht="7.5" customHeight="1">
      <c r="B43" s="171"/>
      <c r="C43" s="171"/>
      <c r="D43" s="171"/>
      <c r="E43" s="171"/>
      <c r="F43" s="171"/>
      <c r="G43" s="171"/>
      <c r="H43" s="171"/>
      <c r="I43" s="171"/>
      <c r="J43" s="164"/>
      <c r="K43" s="164"/>
      <c r="L43" s="164"/>
      <c r="M43" s="164"/>
      <c r="N43" s="164"/>
      <c r="O43" s="164"/>
      <c r="P43" s="164"/>
      <c r="Q43" s="164"/>
      <c r="R43" s="164"/>
      <c r="T43" s="164"/>
      <c r="U43" s="164"/>
      <c r="V43" s="164"/>
      <c r="W43" s="164"/>
      <c r="X43" s="164"/>
      <c r="Y43" s="164"/>
    </row>
    <row r="44" spans="2:25" ht="16.5" customHeight="1">
      <c r="B44" s="157" t="s">
        <v>368</v>
      </c>
      <c r="C44" s="120"/>
      <c r="D44" s="120"/>
      <c r="E44" s="120"/>
      <c r="F44" s="120"/>
      <c r="G44" s="120"/>
      <c r="H44" s="120"/>
      <c r="I44" s="120"/>
      <c r="J44" s="289">
        <f t="shared" ref="J44:X44" si="13">SUM(J42,J10)</f>
        <v>0</v>
      </c>
      <c r="K44" s="289">
        <f t="shared" si="13"/>
        <v>0</v>
      </c>
      <c r="L44" s="289">
        <f t="shared" si="13"/>
        <v>0</v>
      </c>
      <c r="M44" s="289">
        <f t="shared" si="13"/>
        <v>0</v>
      </c>
      <c r="N44" s="289">
        <f>SUM(N42,N10)</f>
        <v>0</v>
      </c>
      <c r="O44" s="289">
        <f t="shared" si="13"/>
        <v>0</v>
      </c>
      <c r="P44" s="289">
        <f t="shared" si="13"/>
        <v>0</v>
      </c>
      <c r="Q44" s="289">
        <f t="shared" si="13"/>
        <v>0</v>
      </c>
      <c r="R44" s="289">
        <f t="shared" ref="R44" si="14">SUM(R42,R10)</f>
        <v>0</v>
      </c>
      <c r="T44" s="289" t="e">
        <f>SUM(T42,T10)</f>
        <v>#DIV/0!</v>
      </c>
      <c r="U44" s="289" t="e">
        <f t="shared" si="13"/>
        <v>#DIV/0!</v>
      </c>
      <c r="V44" s="289" t="e">
        <f t="shared" si="13"/>
        <v>#DIV/0!</v>
      </c>
      <c r="W44" s="289" t="e">
        <f t="shared" si="13"/>
        <v>#DIV/0!</v>
      </c>
      <c r="X44" s="290" t="e">
        <f t="shared" si="13"/>
        <v>#DIV/0!</v>
      </c>
      <c r="Y44" s="164"/>
    </row>
    <row r="45" spans="2:25" ht="7.5" customHeight="1">
      <c r="B45" s="171"/>
      <c r="C45" s="171"/>
      <c r="D45" s="171"/>
      <c r="E45" s="171"/>
      <c r="F45" s="171"/>
      <c r="G45" s="171"/>
      <c r="H45" s="171"/>
      <c r="I45" s="171"/>
      <c r="J45" s="164"/>
      <c r="K45" s="164"/>
      <c r="L45" s="164"/>
      <c r="M45" s="164"/>
      <c r="N45" s="164"/>
      <c r="O45" s="164"/>
      <c r="P45" s="164"/>
      <c r="Q45" s="164"/>
      <c r="R45" s="164"/>
      <c r="T45" s="164"/>
      <c r="U45" s="164"/>
      <c r="V45" s="164"/>
      <c r="W45" s="164"/>
      <c r="X45" s="164"/>
      <c r="Y45" s="164"/>
    </row>
    <row r="46" spans="2:25" ht="15" customHeight="1">
      <c r="B46" s="5" t="s">
        <v>19</v>
      </c>
    </row>
    <row r="47" spans="2:25" ht="15" customHeight="1">
      <c r="B47" s="5" t="s">
        <v>887</v>
      </c>
    </row>
    <row r="48" spans="2:25" ht="15" customHeight="1">
      <c r="B48" s="5" t="s">
        <v>888</v>
      </c>
    </row>
    <row r="49" spans="2:25" ht="7.5" customHeight="1">
      <c r="V49" s="171"/>
      <c r="W49" s="171"/>
      <c r="X49" s="171"/>
      <c r="Y49" s="171"/>
    </row>
    <row r="50" spans="2:25" s="1" customFormat="1" ht="15" customHeight="1">
      <c r="B50" s="122"/>
      <c r="C50" s="123"/>
      <c r="V50" s="901" t="s">
        <v>20</v>
      </c>
      <c r="W50" s="1240"/>
      <c r="X50" s="1240"/>
    </row>
  </sheetData>
  <mergeCells count="8">
    <mergeCell ref="W50:X50"/>
    <mergeCell ref="X6:X7"/>
    <mergeCell ref="X14:X15"/>
    <mergeCell ref="B5:G7"/>
    <mergeCell ref="H5:I7"/>
    <mergeCell ref="B13:B15"/>
    <mergeCell ref="C13:G15"/>
    <mergeCell ref="H13:I15"/>
  </mergeCells>
  <phoneticPr fontId="8"/>
  <printOptions horizontalCentered="1"/>
  <pageMargins left="0.59055118110236227" right="0.39370078740157483" top="0.74803149606299213" bottom="0.74803149606299213" header="0.31496062992125984" footer="0.31496062992125984"/>
  <pageSetup paperSize="8" orientation="landscape" r:id="rId1"/>
  <rowBreaks count="1" manualBreakCount="1">
    <brk id="5" max="24" man="1"/>
  </rowBreaks>
  <colBreaks count="1" manualBreakCount="1">
    <brk id="15" max="5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72"/>
  <sheetViews>
    <sheetView showGridLines="0" view="pageBreakPreview" zoomScaleNormal="100" zoomScaleSheetLayoutView="100" workbookViewId="0"/>
  </sheetViews>
  <sheetFormatPr defaultColWidth="9.140625" defaultRowHeight="13.5"/>
  <cols>
    <col min="1" max="1" width="1.7109375" style="1009" customWidth="1"/>
    <col min="2" max="2" width="4.7109375" style="1009" customWidth="1"/>
    <col min="3" max="3" width="16.140625" style="1009" customWidth="1"/>
    <col min="4" max="11" width="3.7109375" style="1009" customWidth="1"/>
    <col min="12" max="12" width="43.7109375" style="1009" customWidth="1"/>
    <col min="13" max="13" width="1.7109375" style="1009" customWidth="1"/>
    <col min="14" max="16384" width="9.140625" style="1009"/>
  </cols>
  <sheetData>
    <row r="1" spans="2:12">
      <c r="B1" s="1101" t="s">
        <v>921</v>
      </c>
      <c r="C1" s="1101"/>
      <c r="D1" s="1101"/>
      <c r="E1" s="1101"/>
      <c r="F1" s="1101"/>
      <c r="G1" s="1101"/>
      <c r="H1" s="1101"/>
      <c r="I1" s="1101"/>
      <c r="J1" s="1101"/>
      <c r="K1" s="1101"/>
      <c r="L1" s="1101"/>
    </row>
    <row r="3" spans="2:12" ht="14.25">
      <c r="B3" s="1102" t="s">
        <v>922</v>
      </c>
      <c r="C3" s="1102"/>
      <c r="D3" s="1102"/>
      <c r="E3" s="1102"/>
      <c r="F3" s="1102"/>
      <c r="G3" s="1102"/>
      <c r="H3" s="1102"/>
      <c r="I3" s="1102"/>
      <c r="J3" s="1102"/>
      <c r="K3" s="1102"/>
      <c r="L3" s="1102"/>
    </row>
    <row r="4" spans="2:12" ht="14.25" thickBot="1"/>
    <row r="5" spans="2:12" ht="25.5" customHeight="1" thickBot="1">
      <c r="B5" s="1103" t="s">
        <v>923</v>
      </c>
      <c r="C5" s="1103"/>
      <c r="D5" s="1103"/>
      <c r="E5" s="1103"/>
      <c r="F5" s="1103"/>
      <c r="G5" s="1103"/>
      <c r="H5" s="1103"/>
      <c r="I5" s="1103"/>
      <c r="J5" s="1103"/>
      <c r="K5" s="1103"/>
      <c r="L5" s="1103"/>
    </row>
    <row r="6" spans="2:12" ht="14.25" thickBot="1"/>
    <row r="7" spans="2:12" ht="25.5" customHeight="1" thickBot="1">
      <c r="B7" s="1103" t="s">
        <v>904</v>
      </c>
      <c r="C7" s="1103"/>
      <c r="D7" s="1104" t="s">
        <v>924</v>
      </c>
      <c r="E7" s="1104"/>
      <c r="F7" s="1104"/>
      <c r="G7" s="1104"/>
      <c r="H7" s="1104"/>
      <c r="I7" s="1104"/>
      <c r="J7" s="1104"/>
      <c r="K7" s="1104"/>
      <c r="L7" s="1104"/>
    </row>
    <row r="8" spans="2:12" ht="14.25" thickBot="1"/>
    <row r="9" spans="2:12" ht="14.25" thickBot="1">
      <c r="B9" s="1097" t="s">
        <v>26</v>
      </c>
      <c r="C9" s="1098" t="s">
        <v>925</v>
      </c>
      <c r="D9" s="1099" t="s">
        <v>926</v>
      </c>
      <c r="E9" s="1099"/>
      <c r="F9" s="1099"/>
      <c r="G9" s="1099"/>
      <c r="H9" s="1099"/>
      <c r="I9" s="1099"/>
      <c r="J9" s="1099"/>
      <c r="K9" s="1099"/>
      <c r="L9" s="1100" t="s">
        <v>927</v>
      </c>
    </row>
    <row r="10" spans="2:12" ht="14.25" thickBot="1">
      <c r="B10" s="1097"/>
      <c r="C10" s="1098"/>
      <c r="D10" s="1010" t="s">
        <v>928</v>
      </c>
      <c r="E10" s="1011" t="s">
        <v>929</v>
      </c>
      <c r="F10" s="1012" t="s">
        <v>930</v>
      </c>
      <c r="G10" s="1012" t="s">
        <v>931</v>
      </c>
      <c r="H10" s="1013" t="s">
        <v>932</v>
      </c>
      <c r="I10" s="1012" t="s">
        <v>933</v>
      </c>
      <c r="J10" s="1012" t="s">
        <v>934</v>
      </c>
      <c r="K10" s="1014" t="s">
        <v>935</v>
      </c>
      <c r="L10" s="1100"/>
    </row>
    <row r="11" spans="2:12" ht="28.5" customHeight="1">
      <c r="B11" s="1015" t="s">
        <v>936</v>
      </c>
      <c r="C11" s="1016" t="s">
        <v>937</v>
      </c>
      <c r="D11" s="1015">
        <v>1</v>
      </c>
      <c r="E11" s="1017" t="s">
        <v>938</v>
      </c>
      <c r="F11" s="1018">
        <v>1</v>
      </c>
      <c r="G11" s="1019">
        <v>1</v>
      </c>
      <c r="H11" s="1020" t="s">
        <v>939</v>
      </c>
      <c r="I11" s="1018" t="s">
        <v>940</v>
      </c>
      <c r="J11" s="1018" t="s">
        <v>941</v>
      </c>
      <c r="K11" s="1021" t="s">
        <v>942</v>
      </c>
      <c r="L11" s="1022" t="s">
        <v>943</v>
      </c>
    </row>
    <row r="12" spans="2:12" ht="28.5" customHeight="1">
      <c r="B12" s="1023">
        <v>1</v>
      </c>
      <c r="C12" s="1024"/>
      <c r="D12" s="1023"/>
      <c r="E12" s="1025"/>
      <c r="F12" s="1026"/>
      <c r="G12" s="1027"/>
      <c r="H12" s="1026"/>
      <c r="I12" s="1026"/>
      <c r="J12" s="1026"/>
      <c r="K12" s="1028"/>
      <c r="L12" s="1029"/>
    </row>
    <row r="13" spans="2:12" ht="28.5" customHeight="1">
      <c r="B13" s="1023">
        <v>2</v>
      </c>
      <c r="C13" s="1024"/>
      <c r="D13" s="1023"/>
      <c r="E13" s="1025"/>
      <c r="F13" s="1026"/>
      <c r="G13" s="1027"/>
      <c r="H13" s="1026"/>
      <c r="I13" s="1026"/>
      <c r="J13" s="1026"/>
      <c r="K13" s="1028"/>
      <c r="L13" s="1029"/>
    </row>
    <row r="14" spans="2:12" ht="28.5" customHeight="1">
      <c r="B14" s="1023">
        <v>3</v>
      </c>
      <c r="C14" s="1024"/>
      <c r="D14" s="1023"/>
      <c r="E14" s="1025"/>
      <c r="F14" s="1026"/>
      <c r="G14" s="1027"/>
      <c r="H14" s="1026"/>
      <c r="I14" s="1026"/>
      <c r="J14" s="1026"/>
      <c r="K14" s="1028"/>
      <c r="L14" s="1029"/>
    </row>
    <row r="15" spans="2:12" ht="28.5" customHeight="1">
      <c r="B15" s="1023">
        <v>4</v>
      </c>
      <c r="C15" s="1024"/>
      <c r="D15" s="1023"/>
      <c r="E15" s="1025"/>
      <c r="F15" s="1026"/>
      <c r="G15" s="1027"/>
      <c r="H15" s="1026"/>
      <c r="I15" s="1026"/>
      <c r="J15" s="1026"/>
      <c r="K15" s="1028"/>
      <c r="L15" s="1029"/>
    </row>
    <row r="16" spans="2:12" ht="28.5" customHeight="1">
      <c r="B16" s="1023">
        <v>5</v>
      </c>
      <c r="C16" s="1024"/>
      <c r="D16" s="1023"/>
      <c r="E16" s="1025"/>
      <c r="F16" s="1026"/>
      <c r="G16" s="1027"/>
      <c r="H16" s="1026"/>
      <c r="I16" s="1026"/>
      <c r="J16" s="1026"/>
      <c r="K16" s="1028"/>
      <c r="L16" s="1029"/>
    </row>
    <row r="17" spans="2:25" ht="28.5" customHeight="1">
      <c r="B17" s="1023">
        <v>6</v>
      </c>
      <c r="C17" s="1024"/>
      <c r="D17" s="1023"/>
      <c r="E17" s="1025"/>
      <c r="F17" s="1026"/>
      <c r="G17" s="1027"/>
      <c r="H17" s="1026"/>
      <c r="I17" s="1026"/>
      <c r="J17" s="1026"/>
      <c r="K17" s="1028"/>
      <c r="L17" s="1029"/>
    </row>
    <row r="18" spans="2:25" ht="28.5" customHeight="1">
      <c r="B18" s="1023">
        <v>7</v>
      </c>
      <c r="C18" s="1024"/>
      <c r="D18" s="1023"/>
      <c r="E18" s="1025"/>
      <c r="F18" s="1026"/>
      <c r="G18" s="1027"/>
      <c r="H18" s="1026"/>
      <c r="I18" s="1026"/>
      <c r="J18" s="1026"/>
      <c r="K18" s="1028"/>
      <c r="L18" s="1029"/>
    </row>
    <row r="19" spans="2:25" ht="28.5" customHeight="1">
      <c r="B19" s="1023">
        <v>8</v>
      </c>
      <c r="C19" s="1024"/>
      <c r="D19" s="1023"/>
      <c r="E19" s="1025"/>
      <c r="F19" s="1026"/>
      <c r="G19" s="1027"/>
      <c r="H19" s="1026"/>
      <c r="I19" s="1026"/>
      <c r="J19" s="1026"/>
      <c r="K19" s="1028"/>
      <c r="L19" s="1029"/>
    </row>
    <row r="20" spans="2:25" ht="28.5" customHeight="1">
      <c r="B20" s="1023">
        <v>9</v>
      </c>
      <c r="C20" s="1024"/>
      <c r="D20" s="1023"/>
      <c r="E20" s="1025"/>
      <c r="F20" s="1026"/>
      <c r="G20" s="1027"/>
      <c r="H20" s="1026"/>
      <c r="I20" s="1026"/>
      <c r="J20" s="1026"/>
      <c r="K20" s="1028"/>
      <c r="L20" s="1029"/>
    </row>
    <row r="21" spans="2:25" ht="28.5" customHeight="1">
      <c r="B21" s="1023">
        <v>10</v>
      </c>
      <c r="C21" s="1024"/>
      <c r="D21" s="1023"/>
      <c r="E21" s="1025"/>
      <c r="F21" s="1026"/>
      <c r="G21" s="1027"/>
      <c r="H21" s="1026"/>
      <c r="I21" s="1026"/>
      <c r="J21" s="1026"/>
      <c r="K21" s="1028"/>
      <c r="L21" s="1029"/>
    </row>
    <row r="22" spans="2:25" ht="28.5" customHeight="1">
      <c r="B22" s="1023">
        <v>11</v>
      </c>
      <c r="C22" s="1024"/>
      <c r="D22" s="1023"/>
      <c r="E22" s="1025"/>
      <c r="F22" s="1026"/>
      <c r="G22" s="1027"/>
      <c r="H22" s="1026"/>
      <c r="I22" s="1026"/>
      <c r="J22" s="1026"/>
      <c r="K22" s="1028"/>
      <c r="L22" s="1029"/>
    </row>
    <row r="23" spans="2:25" ht="28.5" customHeight="1">
      <c r="B23" s="1023">
        <v>12</v>
      </c>
      <c r="C23" s="1024"/>
      <c r="D23" s="1023"/>
      <c r="E23" s="1025"/>
      <c r="F23" s="1026"/>
      <c r="G23" s="1027"/>
      <c r="H23" s="1026"/>
      <c r="I23" s="1026"/>
      <c r="J23" s="1026"/>
      <c r="K23" s="1028"/>
      <c r="L23" s="1029"/>
    </row>
    <row r="24" spans="2:25" ht="28.5" customHeight="1">
      <c r="B24" s="1023">
        <v>13</v>
      </c>
      <c r="C24" s="1024"/>
      <c r="D24" s="1023"/>
      <c r="E24" s="1025"/>
      <c r="F24" s="1026"/>
      <c r="G24" s="1027"/>
      <c r="H24" s="1026"/>
      <c r="I24" s="1026"/>
      <c r="J24" s="1026"/>
      <c r="K24" s="1028"/>
      <c r="L24" s="1029"/>
    </row>
    <row r="25" spans="2:25" ht="28.5" customHeight="1">
      <c r="B25" s="1023">
        <v>14</v>
      </c>
      <c r="C25" s="1024"/>
      <c r="D25" s="1023"/>
      <c r="E25" s="1025"/>
      <c r="F25" s="1026"/>
      <c r="G25" s="1027"/>
      <c r="H25" s="1026"/>
      <c r="I25" s="1026"/>
      <c r="J25" s="1026"/>
      <c r="K25" s="1028"/>
      <c r="L25" s="1029"/>
    </row>
    <row r="26" spans="2:25" ht="28.5" customHeight="1" thickBot="1">
      <c r="B26" s="1030">
        <v>15</v>
      </c>
      <c r="C26" s="1031"/>
      <c r="D26" s="1030"/>
      <c r="E26" s="1032"/>
      <c r="F26" s="1033"/>
      <c r="G26" s="1034"/>
      <c r="H26" s="1033"/>
      <c r="I26" s="1033"/>
      <c r="J26" s="1033"/>
      <c r="K26" s="1035"/>
      <c r="L26" s="1036"/>
    </row>
    <row r="27" spans="2:25" ht="16.5" customHeight="1">
      <c r="B27" s="1093" t="s">
        <v>944</v>
      </c>
      <c r="C27" s="1093"/>
      <c r="D27" s="1093"/>
      <c r="E27" s="1093"/>
      <c r="F27" s="1093"/>
      <c r="G27" s="1093"/>
      <c r="H27" s="1093"/>
      <c r="I27" s="1093"/>
      <c r="J27" s="1093"/>
      <c r="K27" s="1093"/>
      <c r="L27" s="1093"/>
      <c r="M27" s="1008"/>
      <c r="N27" s="1008"/>
      <c r="O27" s="1008"/>
      <c r="P27" s="1008"/>
      <c r="Q27" s="1008"/>
      <c r="R27" s="1008"/>
      <c r="S27" s="1008"/>
      <c r="T27" s="1008"/>
      <c r="U27" s="1008"/>
      <c r="V27" s="1008"/>
      <c r="W27" s="1008"/>
      <c r="X27" s="1008"/>
      <c r="Y27" s="1008"/>
    </row>
    <row r="28" spans="2:25" ht="16.5" customHeight="1">
      <c r="B28" s="1093" t="s">
        <v>945</v>
      </c>
      <c r="C28" s="1093"/>
      <c r="D28" s="1093"/>
      <c r="E28" s="1093"/>
      <c r="F28" s="1093"/>
      <c r="G28" s="1093"/>
      <c r="H28" s="1093"/>
      <c r="I28" s="1093"/>
      <c r="J28" s="1093"/>
      <c r="K28" s="1093"/>
      <c r="L28" s="1093"/>
      <c r="M28" s="1008"/>
      <c r="N28" s="1008"/>
      <c r="O28" s="1008"/>
      <c r="P28" s="1008"/>
      <c r="Q28" s="1008"/>
      <c r="R28" s="1008"/>
      <c r="S28" s="1008"/>
      <c r="T28" s="1008"/>
      <c r="U28" s="1008"/>
      <c r="V28" s="1008"/>
      <c r="W28" s="1008"/>
      <c r="X28" s="1008"/>
      <c r="Y28" s="1008"/>
    </row>
    <row r="29" spans="2:25" ht="16.5" customHeight="1">
      <c r="B29" s="1093" t="s">
        <v>946</v>
      </c>
      <c r="C29" s="1093"/>
      <c r="D29" s="1093"/>
      <c r="E29" s="1093"/>
      <c r="F29" s="1093"/>
      <c r="G29" s="1093"/>
      <c r="H29" s="1093"/>
      <c r="I29" s="1093"/>
      <c r="J29" s="1093"/>
      <c r="K29" s="1093"/>
      <c r="L29" s="1093"/>
      <c r="M29" s="1008"/>
      <c r="N29" s="1008"/>
      <c r="O29" s="1008"/>
      <c r="P29" s="1008"/>
      <c r="Q29" s="1008"/>
      <c r="R29" s="1008"/>
      <c r="S29" s="1008"/>
      <c r="T29" s="1008"/>
      <c r="U29" s="1008"/>
      <c r="V29" s="1008"/>
      <c r="W29" s="1008"/>
      <c r="X29" s="1008"/>
      <c r="Y29" s="1008"/>
    </row>
    <row r="30" spans="2:25" ht="16.5" customHeight="1">
      <c r="B30" s="1093" t="s">
        <v>947</v>
      </c>
      <c r="C30" s="1093"/>
      <c r="D30" s="1093"/>
      <c r="E30" s="1093"/>
      <c r="F30" s="1093"/>
      <c r="G30" s="1093"/>
      <c r="H30" s="1093"/>
      <c r="I30" s="1093"/>
      <c r="J30" s="1093"/>
      <c r="K30" s="1093"/>
      <c r="L30" s="1093"/>
      <c r="M30" s="1008"/>
      <c r="N30" s="1008"/>
      <c r="O30" s="1008"/>
      <c r="P30" s="1008"/>
      <c r="Q30" s="1008"/>
      <c r="R30" s="1008"/>
      <c r="S30" s="1008"/>
      <c r="T30" s="1008"/>
      <c r="U30" s="1008"/>
      <c r="V30" s="1008"/>
      <c r="W30" s="1008"/>
      <c r="X30" s="1008"/>
      <c r="Y30" s="1008"/>
    </row>
    <row r="31" spans="2:25" ht="16.5" customHeight="1">
      <c r="B31" s="1093" t="s">
        <v>948</v>
      </c>
      <c r="C31" s="1093"/>
      <c r="D31" s="1093"/>
      <c r="E31" s="1093"/>
      <c r="F31" s="1093"/>
      <c r="G31" s="1093"/>
      <c r="H31" s="1093"/>
      <c r="I31" s="1093"/>
      <c r="J31" s="1093"/>
      <c r="K31" s="1093"/>
      <c r="L31" s="1093"/>
      <c r="M31" s="1008"/>
      <c r="N31" s="1008"/>
      <c r="O31" s="1008"/>
      <c r="P31" s="1008"/>
      <c r="Q31" s="1008"/>
      <c r="R31" s="1008"/>
      <c r="S31" s="1008"/>
      <c r="T31" s="1008"/>
      <c r="U31" s="1008"/>
      <c r="V31" s="1008"/>
      <c r="W31" s="1008"/>
      <c r="X31" s="1008"/>
      <c r="Y31" s="1008"/>
    </row>
    <row r="32" spans="2:25" ht="16.5" customHeight="1">
      <c r="B32" s="1093" t="s">
        <v>949</v>
      </c>
      <c r="C32" s="1093"/>
      <c r="D32" s="1093"/>
      <c r="E32" s="1093"/>
      <c r="F32" s="1093"/>
      <c r="G32" s="1093"/>
      <c r="H32" s="1093"/>
      <c r="I32" s="1093"/>
      <c r="J32" s="1093"/>
      <c r="K32" s="1093"/>
      <c r="L32" s="1093"/>
      <c r="M32" s="1008"/>
      <c r="N32" s="1008"/>
      <c r="O32" s="1008"/>
      <c r="P32" s="1008"/>
      <c r="Q32" s="1008"/>
      <c r="R32" s="1008"/>
      <c r="S32" s="1008"/>
      <c r="T32" s="1008"/>
      <c r="U32" s="1008"/>
      <c r="V32" s="1008"/>
      <c r="W32" s="1008"/>
      <c r="X32" s="1008"/>
      <c r="Y32" s="1008"/>
    </row>
    <row r="33" spans="2:12">
      <c r="B33" s="1037"/>
      <c r="C33" s="1037"/>
      <c r="D33" s="1037"/>
      <c r="E33" s="1037"/>
      <c r="F33" s="1037"/>
      <c r="G33" s="1037"/>
      <c r="H33" s="1037"/>
      <c r="I33" s="1037"/>
      <c r="J33" s="1037"/>
      <c r="K33" s="1037"/>
      <c r="L33" s="1037"/>
    </row>
    <row r="34" spans="2:12">
      <c r="B34" s="1037"/>
      <c r="C34" s="1037"/>
      <c r="D34" s="1037"/>
      <c r="E34" s="1037"/>
      <c r="F34" s="1037"/>
      <c r="G34" s="1037"/>
      <c r="H34" s="1037"/>
      <c r="I34" s="1037"/>
      <c r="J34" s="1037"/>
      <c r="K34" s="1037"/>
      <c r="L34" s="1037"/>
    </row>
    <row r="35" spans="2:12">
      <c r="B35" s="1037"/>
      <c r="C35" s="1037"/>
      <c r="D35" s="1037"/>
      <c r="E35" s="1037"/>
      <c r="F35" s="1037"/>
      <c r="G35" s="1037"/>
      <c r="H35" s="1037"/>
      <c r="I35" s="1037"/>
      <c r="J35" s="1037"/>
      <c r="K35" s="1037"/>
      <c r="L35" s="1037"/>
    </row>
    <row r="36" spans="2:12">
      <c r="B36" s="1037"/>
      <c r="C36" s="1037"/>
      <c r="D36" s="1037"/>
      <c r="E36" s="1037"/>
      <c r="F36" s="1037"/>
      <c r="G36" s="1037"/>
      <c r="H36" s="1037"/>
      <c r="I36" s="1037"/>
      <c r="J36" s="1037"/>
      <c r="K36" s="1037"/>
      <c r="L36" s="1037"/>
    </row>
    <row r="37" spans="2:12">
      <c r="B37" s="1037"/>
      <c r="C37" s="1037"/>
      <c r="D37" s="1037"/>
      <c r="E37" s="1037"/>
      <c r="F37" s="1037"/>
      <c r="G37" s="1037"/>
      <c r="H37" s="1037"/>
      <c r="I37" s="1037"/>
      <c r="J37" s="1037"/>
      <c r="K37" s="1037"/>
      <c r="L37" s="1037"/>
    </row>
    <row r="38" spans="2:12">
      <c r="B38" s="1037"/>
      <c r="C38" s="1037"/>
      <c r="D38" s="1037"/>
      <c r="E38" s="1037"/>
      <c r="F38" s="1037"/>
      <c r="G38" s="1037"/>
      <c r="H38" s="1037"/>
      <c r="I38" s="1037"/>
      <c r="J38" s="1037"/>
      <c r="K38" s="1037"/>
      <c r="L38" s="1037"/>
    </row>
    <row r="39" spans="2:12">
      <c r="B39" s="1037"/>
      <c r="C39" s="1037"/>
      <c r="D39" s="1037"/>
      <c r="E39" s="1037"/>
      <c r="F39" s="1037"/>
      <c r="G39" s="1037"/>
      <c r="H39" s="1037"/>
      <c r="I39" s="1037"/>
      <c r="J39" s="1037"/>
      <c r="K39" s="1037"/>
      <c r="L39" s="1037"/>
    </row>
    <row r="40" spans="2:12">
      <c r="B40" s="1037"/>
      <c r="C40" s="1037"/>
      <c r="D40" s="1037"/>
      <c r="E40" s="1037"/>
      <c r="F40" s="1037"/>
      <c r="G40" s="1037"/>
      <c r="H40" s="1037"/>
      <c r="I40" s="1037"/>
      <c r="J40" s="1037"/>
      <c r="K40" s="1037"/>
      <c r="L40" s="1037"/>
    </row>
    <row r="41" spans="2:12">
      <c r="B41" s="1037"/>
      <c r="C41" s="1037"/>
      <c r="D41" s="1037"/>
      <c r="E41" s="1037"/>
      <c r="F41" s="1037"/>
      <c r="G41" s="1037"/>
      <c r="H41" s="1037"/>
      <c r="I41" s="1037"/>
      <c r="J41" s="1037"/>
      <c r="K41" s="1037"/>
      <c r="L41" s="1037"/>
    </row>
    <row r="42" spans="2:12">
      <c r="B42" s="1037"/>
      <c r="C42" s="1037"/>
      <c r="D42" s="1037"/>
      <c r="E42" s="1037"/>
      <c r="F42" s="1037"/>
      <c r="G42" s="1037"/>
      <c r="H42" s="1037"/>
      <c r="I42" s="1037"/>
      <c r="J42" s="1037"/>
      <c r="K42" s="1037"/>
      <c r="L42" s="1037"/>
    </row>
    <row r="43" spans="2:12">
      <c r="B43" s="1037"/>
      <c r="C43" s="1037"/>
      <c r="D43" s="1037"/>
      <c r="E43" s="1037"/>
      <c r="F43" s="1037"/>
      <c r="G43" s="1037"/>
      <c r="H43" s="1037"/>
      <c r="I43" s="1037"/>
      <c r="J43" s="1037"/>
      <c r="K43" s="1037"/>
      <c r="L43" s="1037"/>
    </row>
    <row r="44" spans="2:12">
      <c r="B44" s="1037"/>
      <c r="C44" s="1037"/>
      <c r="D44" s="1037"/>
      <c r="E44" s="1037"/>
      <c r="F44" s="1037"/>
      <c r="G44" s="1037"/>
      <c r="H44" s="1037"/>
      <c r="I44" s="1037"/>
      <c r="J44" s="1037"/>
      <c r="K44" s="1037"/>
      <c r="L44" s="1037"/>
    </row>
    <row r="45" spans="2:12">
      <c r="B45" s="1037"/>
      <c r="C45" s="1037"/>
      <c r="D45" s="1037"/>
      <c r="E45" s="1037"/>
      <c r="F45" s="1037"/>
      <c r="G45" s="1037"/>
      <c r="H45" s="1037"/>
      <c r="I45" s="1037"/>
      <c r="J45" s="1037"/>
      <c r="K45" s="1037"/>
      <c r="L45" s="1037"/>
    </row>
    <row r="46" spans="2:12">
      <c r="B46" s="1037"/>
      <c r="C46" s="1037"/>
      <c r="D46" s="1037"/>
      <c r="E46" s="1037"/>
      <c r="F46" s="1037"/>
      <c r="G46" s="1037"/>
      <c r="H46" s="1037"/>
      <c r="I46" s="1037"/>
      <c r="J46" s="1037"/>
      <c r="K46" s="1037"/>
      <c r="L46" s="1037"/>
    </row>
    <row r="47" spans="2:12">
      <c r="B47" s="1037"/>
      <c r="C47" s="1037"/>
      <c r="D47" s="1037"/>
      <c r="E47" s="1037"/>
      <c r="F47" s="1037"/>
      <c r="G47" s="1037"/>
      <c r="H47" s="1037"/>
      <c r="I47" s="1037"/>
      <c r="J47" s="1037"/>
      <c r="K47" s="1037"/>
      <c r="L47" s="1037"/>
    </row>
    <row r="48" spans="2:12">
      <c r="B48" s="1037"/>
      <c r="C48" s="1037"/>
      <c r="D48" s="1037"/>
      <c r="E48" s="1037"/>
      <c r="F48" s="1037"/>
      <c r="G48" s="1037"/>
      <c r="H48" s="1037"/>
      <c r="I48" s="1037"/>
      <c r="J48" s="1037"/>
      <c r="K48" s="1037"/>
      <c r="L48" s="1037"/>
    </row>
    <row r="49" spans="2:12">
      <c r="B49" s="1037"/>
      <c r="C49" s="1037"/>
      <c r="D49" s="1037"/>
      <c r="E49" s="1037"/>
      <c r="F49" s="1037"/>
      <c r="G49" s="1037"/>
      <c r="H49" s="1037"/>
      <c r="I49" s="1037"/>
      <c r="J49" s="1037"/>
      <c r="K49" s="1037"/>
      <c r="L49" s="1037"/>
    </row>
    <row r="50" spans="2:12">
      <c r="B50" s="1037"/>
      <c r="C50" s="1037"/>
      <c r="D50" s="1037"/>
      <c r="E50" s="1037"/>
      <c r="F50" s="1037"/>
      <c r="G50" s="1037"/>
      <c r="H50" s="1037"/>
      <c r="I50" s="1037"/>
      <c r="J50" s="1037"/>
      <c r="K50" s="1037"/>
      <c r="L50" s="1037"/>
    </row>
    <row r="51" spans="2:12">
      <c r="B51" s="1037"/>
      <c r="C51" s="1037"/>
      <c r="D51" s="1037"/>
      <c r="E51" s="1037"/>
      <c r="F51" s="1037"/>
      <c r="G51" s="1037"/>
      <c r="H51" s="1037"/>
      <c r="I51" s="1037"/>
      <c r="J51" s="1037"/>
      <c r="K51" s="1037"/>
      <c r="L51" s="1037"/>
    </row>
    <row r="52" spans="2:12">
      <c r="B52" s="1037"/>
      <c r="C52" s="1037"/>
      <c r="D52" s="1037"/>
      <c r="E52" s="1037"/>
      <c r="F52" s="1037"/>
      <c r="G52" s="1037"/>
      <c r="H52" s="1037"/>
      <c r="I52" s="1037"/>
      <c r="J52" s="1037"/>
      <c r="K52" s="1037"/>
      <c r="L52" s="1037"/>
    </row>
    <row r="53" spans="2:12">
      <c r="B53" s="1037"/>
      <c r="C53" s="1037"/>
      <c r="D53" s="1037"/>
      <c r="E53" s="1037"/>
      <c r="F53" s="1037"/>
      <c r="G53" s="1037"/>
      <c r="H53" s="1037"/>
      <c r="I53" s="1037"/>
      <c r="J53" s="1037"/>
      <c r="K53" s="1037"/>
      <c r="L53" s="1037"/>
    </row>
    <row r="54" spans="2:12">
      <c r="B54" s="1037"/>
      <c r="C54" s="1037"/>
      <c r="D54" s="1037"/>
      <c r="E54" s="1037"/>
      <c r="F54" s="1037"/>
      <c r="G54" s="1037"/>
      <c r="H54" s="1037"/>
      <c r="I54" s="1037"/>
      <c r="J54" s="1037"/>
      <c r="K54" s="1037"/>
      <c r="L54" s="1037"/>
    </row>
    <row r="55" spans="2:12">
      <c r="B55" s="1037"/>
      <c r="C55" s="1037"/>
      <c r="D55" s="1037"/>
      <c r="E55" s="1037"/>
      <c r="F55" s="1037"/>
      <c r="G55" s="1037"/>
      <c r="H55" s="1037"/>
      <c r="I55" s="1037"/>
      <c r="J55" s="1037"/>
      <c r="K55" s="1037"/>
      <c r="L55" s="1037"/>
    </row>
    <row r="56" spans="2:12">
      <c r="B56" s="1037"/>
      <c r="C56" s="1037"/>
      <c r="D56" s="1037"/>
      <c r="E56" s="1037"/>
      <c r="F56" s="1037"/>
      <c r="G56" s="1037"/>
      <c r="H56" s="1037"/>
      <c r="I56" s="1037"/>
      <c r="J56" s="1037"/>
      <c r="K56" s="1037"/>
      <c r="L56" s="1037"/>
    </row>
    <row r="57" spans="2:12">
      <c r="B57" s="1037"/>
      <c r="C57" s="1037"/>
      <c r="D57" s="1037"/>
      <c r="E57" s="1037"/>
      <c r="F57" s="1037"/>
      <c r="G57" s="1037"/>
      <c r="H57" s="1037"/>
      <c r="I57" s="1037"/>
      <c r="J57" s="1037"/>
      <c r="K57" s="1037"/>
      <c r="L57" s="1037"/>
    </row>
    <row r="58" spans="2:12">
      <c r="B58" s="1037"/>
      <c r="C58" s="1037"/>
      <c r="D58" s="1037"/>
      <c r="E58" s="1037"/>
      <c r="F58" s="1037"/>
      <c r="G58" s="1037"/>
      <c r="H58" s="1037"/>
      <c r="I58" s="1037"/>
      <c r="J58" s="1037"/>
      <c r="K58" s="1037"/>
      <c r="L58" s="1037"/>
    </row>
    <row r="59" spans="2:12">
      <c r="B59" s="1037"/>
      <c r="C59" s="1037"/>
      <c r="D59" s="1037"/>
      <c r="E59" s="1037"/>
      <c r="F59" s="1037"/>
      <c r="G59" s="1037"/>
      <c r="H59" s="1037"/>
      <c r="I59" s="1037"/>
      <c r="J59" s="1037"/>
      <c r="K59" s="1037"/>
      <c r="L59" s="1037"/>
    </row>
    <row r="60" spans="2:12">
      <c r="B60" s="1037"/>
      <c r="C60" s="1037"/>
      <c r="D60" s="1037"/>
      <c r="E60" s="1037"/>
      <c r="F60" s="1037"/>
      <c r="G60" s="1037"/>
      <c r="H60" s="1037"/>
      <c r="I60" s="1037"/>
      <c r="J60" s="1037"/>
      <c r="K60" s="1037"/>
      <c r="L60" s="1037"/>
    </row>
    <row r="61" spans="2:12">
      <c r="B61" s="1037"/>
      <c r="C61" s="1037"/>
      <c r="D61" s="1037"/>
      <c r="E61" s="1037"/>
      <c r="F61" s="1037"/>
      <c r="G61" s="1037"/>
      <c r="H61" s="1037"/>
      <c r="I61" s="1037"/>
      <c r="J61" s="1037"/>
      <c r="K61" s="1037"/>
      <c r="L61" s="1037"/>
    </row>
    <row r="62" spans="2:12">
      <c r="B62" s="1037"/>
      <c r="C62" s="1037"/>
      <c r="D62" s="1037"/>
      <c r="E62" s="1037"/>
      <c r="F62" s="1037"/>
      <c r="G62" s="1037"/>
      <c r="H62" s="1037"/>
      <c r="I62" s="1037"/>
      <c r="J62" s="1037"/>
      <c r="K62" s="1037"/>
      <c r="L62" s="1037"/>
    </row>
    <row r="63" spans="2:12">
      <c r="B63" s="1037"/>
      <c r="C63" s="1037"/>
      <c r="D63" s="1037"/>
      <c r="E63" s="1037"/>
      <c r="F63" s="1037"/>
      <c r="G63" s="1037"/>
      <c r="H63" s="1037"/>
      <c r="I63" s="1037"/>
      <c r="J63" s="1037"/>
      <c r="K63" s="1037"/>
      <c r="L63" s="1037"/>
    </row>
    <row r="64" spans="2:12">
      <c r="B64" s="1037"/>
      <c r="C64" s="1037"/>
      <c r="D64" s="1037"/>
      <c r="E64" s="1037"/>
      <c r="F64" s="1037"/>
      <c r="G64" s="1037"/>
      <c r="H64" s="1037"/>
      <c r="I64" s="1037"/>
      <c r="J64" s="1037"/>
      <c r="K64" s="1037"/>
      <c r="L64" s="1037"/>
    </row>
    <row r="65" spans="2:12">
      <c r="B65" s="1037"/>
      <c r="C65" s="1037"/>
      <c r="D65" s="1037"/>
      <c r="E65" s="1037"/>
      <c r="F65" s="1037"/>
      <c r="G65" s="1037"/>
      <c r="H65" s="1037"/>
      <c r="I65" s="1037"/>
      <c r="J65" s="1037"/>
      <c r="K65" s="1037"/>
      <c r="L65" s="1037"/>
    </row>
    <row r="66" spans="2:12">
      <c r="B66" s="1037"/>
      <c r="C66" s="1037"/>
      <c r="D66" s="1037"/>
      <c r="E66" s="1037"/>
      <c r="F66" s="1037"/>
      <c r="G66" s="1037"/>
      <c r="H66" s="1037"/>
      <c r="I66" s="1037"/>
      <c r="J66" s="1037"/>
      <c r="K66" s="1037"/>
      <c r="L66" s="1037"/>
    </row>
    <row r="67" spans="2:12">
      <c r="B67" s="1037"/>
      <c r="C67" s="1037"/>
      <c r="D67" s="1037"/>
      <c r="E67" s="1037"/>
      <c r="F67" s="1037"/>
      <c r="G67" s="1037"/>
      <c r="H67" s="1037"/>
      <c r="I67" s="1037"/>
      <c r="J67" s="1037"/>
      <c r="K67" s="1037"/>
      <c r="L67" s="1037"/>
    </row>
    <row r="68" spans="2:12">
      <c r="B68" s="1037"/>
      <c r="C68" s="1037"/>
      <c r="D68" s="1037"/>
      <c r="E68" s="1037"/>
      <c r="F68" s="1037"/>
      <c r="G68" s="1037"/>
      <c r="H68" s="1037"/>
      <c r="I68" s="1037"/>
      <c r="J68" s="1037"/>
      <c r="K68" s="1037"/>
      <c r="L68" s="1037"/>
    </row>
    <row r="69" spans="2:12">
      <c r="B69" s="1037"/>
      <c r="C69" s="1037"/>
      <c r="D69" s="1037"/>
      <c r="E69" s="1037"/>
      <c r="F69" s="1037"/>
      <c r="G69" s="1037"/>
      <c r="H69" s="1037"/>
      <c r="I69" s="1037"/>
      <c r="J69" s="1037"/>
      <c r="K69" s="1037"/>
      <c r="L69" s="1037"/>
    </row>
    <row r="70" spans="2:12">
      <c r="B70" s="1037"/>
      <c r="C70" s="1037"/>
      <c r="D70" s="1037"/>
      <c r="E70" s="1037"/>
      <c r="F70" s="1037"/>
      <c r="G70" s="1037"/>
      <c r="H70" s="1037"/>
      <c r="I70" s="1037"/>
      <c r="J70" s="1037"/>
      <c r="K70" s="1037"/>
      <c r="L70" s="1037"/>
    </row>
    <row r="71" spans="2:12">
      <c r="B71" s="1037"/>
      <c r="C71" s="1037"/>
      <c r="D71" s="1037"/>
      <c r="E71" s="1037"/>
      <c r="F71" s="1037"/>
      <c r="G71" s="1037"/>
      <c r="H71" s="1037"/>
      <c r="I71" s="1037"/>
      <c r="J71" s="1037"/>
      <c r="K71" s="1037"/>
      <c r="L71" s="1037"/>
    </row>
    <row r="72" spans="2:12">
      <c r="B72" s="1037"/>
      <c r="C72" s="1037"/>
      <c r="D72" s="1037"/>
      <c r="E72" s="1037"/>
      <c r="F72" s="1037"/>
      <c r="G72" s="1037"/>
      <c r="H72" s="1037"/>
      <c r="I72" s="1037"/>
      <c r="J72" s="1037"/>
      <c r="K72" s="1037"/>
      <c r="L72" s="1037"/>
    </row>
  </sheetData>
  <mergeCells count="16">
    <mergeCell ref="B1:L1"/>
    <mergeCell ref="B3:L3"/>
    <mergeCell ref="B5:C5"/>
    <mergeCell ref="D5:L5"/>
    <mergeCell ref="B7:C7"/>
    <mergeCell ref="D7:L7"/>
    <mergeCell ref="B29:L29"/>
    <mergeCell ref="B30:L30"/>
    <mergeCell ref="B31:L31"/>
    <mergeCell ref="B32:L32"/>
    <mergeCell ref="B9:B10"/>
    <mergeCell ref="C9:C10"/>
    <mergeCell ref="D9:K9"/>
    <mergeCell ref="L9:L10"/>
    <mergeCell ref="B27:L27"/>
    <mergeCell ref="B28:L28"/>
  </mergeCells>
  <phoneticPr fontId="8"/>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3"/>
  <sheetViews>
    <sheetView showGridLines="0" view="pageBreakPreview" zoomScaleNormal="70" zoomScaleSheetLayoutView="100" workbookViewId="0">
      <selection activeCell="M15" sqref="M15"/>
    </sheetView>
  </sheetViews>
  <sheetFormatPr defaultRowHeight="15" customHeight="1"/>
  <cols>
    <col min="1" max="1" width="1.42578125" style="39" customWidth="1"/>
    <col min="2" max="2" width="2.140625" style="181" customWidth="1"/>
    <col min="3" max="3" width="2.28515625" style="181" customWidth="1"/>
    <col min="4" max="4" width="31.42578125" style="181" bestFit="1" customWidth="1"/>
    <col min="5" max="21" width="10.42578125" style="39" customWidth="1"/>
    <col min="22" max="22" width="1.42578125" style="39" customWidth="1"/>
    <col min="23" max="258" width="8.85546875" style="39"/>
    <col min="259" max="259" width="2.140625" style="39" customWidth="1"/>
    <col min="260" max="260" width="2.28515625" style="39" customWidth="1"/>
    <col min="261" max="261" width="31.42578125" style="39" bestFit="1" customWidth="1"/>
    <col min="262" max="277" width="11.5703125" style="39" customWidth="1"/>
    <col min="278" max="514" width="8.85546875" style="39"/>
    <col min="515" max="515" width="2.140625" style="39" customWidth="1"/>
    <col min="516" max="516" width="2.28515625" style="39" customWidth="1"/>
    <col min="517" max="517" width="31.42578125" style="39" bestFit="1" customWidth="1"/>
    <col min="518" max="533" width="11.5703125" style="39" customWidth="1"/>
    <col min="534" max="770" width="8.85546875" style="39"/>
    <col min="771" max="771" width="2.140625" style="39" customWidth="1"/>
    <col min="772" max="772" width="2.28515625" style="39" customWidth="1"/>
    <col min="773" max="773" width="31.42578125" style="39" bestFit="1" customWidth="1"/>
    <col min="774" max="789" width="11.5703125" style="39" customWidth="1"/>
    <col min="790" max="1026" width="8.85546875" style="39"/>
    <col min="1027" max="1027" width="2.140625" style="39" customWidth="1"/>
    <col min="1028" max="1028" width="2.28515625" style="39" customWidth="1"/>
    <col min="1029" max="1029" width="31.42578125" style="39" bestFit="1" customWidth="1"/>
    <col min="1030" max="1045" width="11.5703125" style="39" customWidth="1"/>
    <col min="1046" max="1282" width="8.85546875" style="39"/>
    <col min="1283" max="1283" width="2.140625" style="39" customWidth="1"/>
    <col min="1284" max="1284" width="2.28515625" style="39" customWidth="1"/>
    <col min="1285" max="1285" width="31.42578125" style="39" bestFit="1" customWidth="1"/>
    <col min="1286" max="1301" width="11.5703125" style="39" customWidth="1"/>
    <col min="1302" max="1538" width="8.85546875" style="39"/>
    <col min="1539" max="1539" width="2.140625" style="39" customWidth="1"/>
    <col min="1540" max="1540" width="2.28515625" style="39" customWidth="1"/>
    <col min="1541" max="1541" width="31.42578125" style="39" bestFit="1" customWidth="1"/>
    <col min="1542" max="1557" width="11.5703125" style="39" customWidth="1"/>
    <col min="1558" max="1794" width="8.85546875" style="39"/>
    <col min="1795" max="1795" width="2.140625" style="39" customWidth="1"/>
    <col min="1796" max="1796" width="2.28515625" style="39" customWidth="1"/>
    <col min="1797" max="1797" width="31.42578125" style="39" bestFit="1" customWidth="1"/>
    <col min="1798" max="1813" width="11.5703125" style="39" customWidth="1"/>
    <col min="1814" max="2050" width="8.85546875" style="39"/>
    <col min="2051" max="2051" width="2.140625" style="39" customWidth="1"/>
    <col min="2052" max="2052" width="2.28515625" style="39" customWidth="1"/>
    <col min="2053" max="2053" width="31.42578125" style="39" bestFit="1" customWidth="1"/>
    <col min="2054" max="2069" width="11.5703125" style="39" customWidth="1"/>
    <col min="2070" max="2306" width="8.85546875" style="39"/>
    <col min="2307" max="2307" width="2.140625" style="39" customWidth="1"/>
    <col min="2308" max="2308" width="2.28515625" style="39" customWidth="1"/>
    <col min="2309" max="2309" width="31.42578125" style="39" bestFit="1" customWidth="1"/>
    <col min="2310" max="2325" width="11.5703125" style="39" customWidth="1"/>
    <col min="2326" max="2562" width="8.85546875" style="39"/>
    <col min="2563" max="2563" width="2.140625" style="39" customWidth="1"/>
    <col min="2564" max="2564" width="2.28515625" style="39" customWidth="1"/>
    <col min="2565" max="2565" width="31.42578125" style="39" bestFit="1" customWidth="1"/>
    <col min="2566" max="2581" width="11.5703125" style="39" customWidth="1"/>
    <col min="2582" max="2818" width="8.85546875" style="39"/>
    <col min="2819" max="2819" width="2.140625" style="39" customWidth="1"/>
    <col min="2820" max="2820" width="2.28515625" style="39" customWidth="1"/>
    <col min="2821" max="2821" width="31.42578125" style="39" bestFit="1" customWidth="1"/>
    <col min="2822" max="2837" width="11.5703125" style="39" customWidth="1"/>
    <col min="2838" max="3074" width="8.85546875" style="39"/>
    <col min="3075" max="3075" width="2.140625" style="39" customWidth="1"/>
    <col min="3076" max="3076" width="2.28515625" style="39" customWidth="1"/>
    <col min="3077" max="3077" width="31.42578125" style="39" bestFit="1" customWidth="1"/>
    <col min="3078" max="3093" width="11.5703125" style="39" customWidth="1"/>
    <col min="3094" max="3330" width="8.85546875" style="39"/>
    <col min="3331" max="3331" width="2.140625" style="39" customWidth="1"/>
    <col min="3332" max="3332" width="2.28515625" style="39" customWidth="1"/>
    <col min="3333" max="3333" width="31.42578125" style="39" bestFit="1" customWidth="1"/>
    <col min="3334" max="3349" width="11.5703125" style="39" customWidth="1"/>
    <col min="3350" max="3586" width="8.85546875" style="39"/>
    <col min="3587" max="3587" width="2.140625" style="39" customWidth="1"/>
    <col min="3588" max="3588" width="2.28515625" style="39" customWidth="1"/>
    <col min="3589" max="3589" width="31.42578125" style="39" bestFit="1" customWidth="1"/>
    <col min="3590" max="3605" width="11.5703125" style="39" customWidth="1"/>
    <col min="3606" max="3842" width="8.85546875" style="39"/>
    <col min="3843" max="3843" width="2.140625" style="39" customWidth="1"/>
    <col min="3844" max="3844" width="2.28515625" style="39" customWidth="1"/>
    <col min="3845" max="3845" width="31.42578125" style="39" bestFit="1" customWidth="1"/>
    <col min="3846" max="3861" width="11.5703125" style="39" customWidth="1"/>
    <col min="3862" max="4098" width="8.85546875" style="39"/>
    <col min="4099" max="4099" width="2.140625" style="39" customWidth="1"/>
    <col min="4100" max="4100" width="2.28515625" style="39" customWidth="1"/>
    <col min="4101" max="4101" width="31.42578125" style="39" bestFit="1" customWidth="1"/>
    <col min="4102" max="4117" width="11.5703125" style="39" customWidth="1"/>
    <col min="4118" max="4354" width="8.85546875" style="39"/>
    <col min="4355" max="4355" width="2.140625" style="39" customWidth="1"/>
    <col min="4356" max="4356" width="2.28515625" style="39" customWidth="1"/>
    <col min="4357" max="4357" width="31.42578125" style="39" bestFit="1" customWidth="1"/>
    <col min="4358" max="4373" width="11.5703125" style="39" customWidth="1"/>
    <col min="4374" max="4610" width="8.85546875" style="39"/>
    <col min="4611" max="4611" width="2.140625" style="39" customWidth="1"/>
    <col min="4612" max="4612" width="2.28515625" style="39" customWidth="1"/>
    <col min="4613" max="4613" width="31.42578125" style="39" bestFit="1" customWidth="1"/>
    <col min="4614" max="4629" width="11.5703125" style="39" customWidth="1"/>
    <col min="4630" max="4866" width="8.85546875" style="39"/>
    <col min="4867" max="4867" width="2.140625" style="39" customWidth="1"/>
    <col min="4868" max="4868" width="2.28515625" style="39" customWidth="1"/>
    <col min="4869" max="4869" width="31.42578125" style="39" bestFit="1" customWidth="1"/>
    <col min="4870" max="4885" width="11.5703125" style="39" customWidth="1"/>
    <col min="4886" max="5122" width="8.85546875" style="39"/>
    <col min="5123" max="5123" width="2.140625" style="39" customWidth="1"/>
    <col min="5124" max="5124" width="2.28515625" style="39" customWidth="1"/>
    <col min="5125" max="5125" width="31.42578125" style="39" bestFit="1" customWidth="1"/>
    <col min="5126" max="5141" width="11.5703125" style="39" customWidth="1"/>
    <col min="5142" max="5378" width="8.85546875" style="39"/>
    <col min="5379" max="5379" width="2.140625" style="39" customWidth="1"/>
    <col min="5380" max="5380" width="2.28515625" style="39" customWidth="1"/>
    <col min="5381" max="5381" width="31.42578125" style="39" bestFit="1" customWidth="1"/>
    <col min="5382" max="5397" width="11.5703125" style="39" customWidth="1"/>
    <col min="5398" max="5634" width="8.85546875" style="39"/>
    <col min="5635" max="5635" width="2.140625" style="39" customWidth="1"/>
    <col min="5636" max="5636" width="2.28515625" style="39" customWidth="1"/>
    <col min="5637" max="5637" width="31.42578125" style="39" bestFit="1" customWidth="1"/>
    <col min="5638" max="5653" width="11.5703125" style="39" customWidth="1"/>
    <col min="5654" max="5890" width="8.85546875" style="39"/>
    <col min="5891" max="5891" width="2.140625" style="39" customWidth="1"/>
    <col min="5892" max="5892" width="2.28515625" style="39" customWidth="1"/>
    <col min="5893" max="5893" width="31.42578125" style="39" bestFit="1" customWidth="1"/>
    <col min="5894" max="5909" width="11.5703125" style="39" customWidth="1"/>
    <col min="5910" max="6146" width="8.85546875" style="39"/>
    <col min="6147" max="6147" width="2.140625" style="39" customWidth="1"/>
    <col min="6148" max="6148" width="2.28515625" style="39" customWidth="1"/>
    <col min="6149" max="6149" width="31.42578125" style="39" bestFit="1" customWidth="1"/>
    <col min="6150" max="6165" width="11.5703125" style="39" customWidth="1"/>
    <col min="6166" max="6402" width="8.85546875" style="39"/>
    <col min="6403" max="6403" width="2.140625" style="39" customWidth="1"/>
    <col min="6404" max="6404" width="2.28515625" style="39" customWidth="1"/>
    <col min="6405" max="6405" width="31.42578125" style="39" bestFit="1" customWidth="1"/>
    <col min="6406" max="6421" width="11.5703125" style="39" customWidth="1"/>
    <col min="6422" max="6658" width="8.85546875" style="39"/>
    <col min="6659" max="6659" width="2.140625" style="39" customWidth="1"/>
    <col min="6660" max="6660" width="2.28515625" style="39" customWidth="1"/>
    <col min="6661" max="6661" width="31.42578125" style="39" bestFit="1" customWidth="1"/>
    <col min="6662" max="6677" width="11.5703125" style="39" customWidth="1"/>
    <col min="6678" max="6914" width="8.85546875" style="39"/>
    <col min="6915" max="6915" width="2.140625" style="39" customWidth="1"/>
    <col min="6916" max="6916" width="2.28515625" style="39" customWidth="1"/>
    <col min="6917" max="6917" width="31.42578125" style="39" bestFit="1" customWidth="1"/>
    <col min="6918" max="6933" width="11.5703125" style="39" customWidth="1"/>
    <col min="6934" max="7170" width="8.85546875" style="39"/>
    <col min="7171" max="7171" width="2.140625" style="39" customWidth="1"/>
    <col min="7172" max="7172" width="2.28515625" style="39" customWidth="1"/>
    <col min="7173" max="7173" width="31.42578125" style="39" bestFit="1" customWidth="1"/>
    <col min="7174" max="7189" width="11.5703125" style="39" customWidth="1"/>
    <col min="7190" max="7426" width="8.85546875" style="39"/>
    <col min="7427" max="7427" width="2.140625" style="39" customWidth="1"/>
    <col min="7428" max="7428" width="2.28515625" style="39" customWidth="1"/>
    <col min="7429" max="7429" width="31.42578125" style="39" bestFit="1" customWidth="1"/>
    <col min="7430" max="7445" width="11.5703125" style="39" customWidth="1"/>
    <col min="7446" max="7682" width="8.85546875" style="39"/>
    <col min="7683" max="7683" width="2.140625" style="39" customWidth="1"/>
    <col min="7684" max="7684" width="2.28515625" style="39" customWidth="1"/>
    <col min="7685" max="7685" width="31.42578125" style="39" bestFit="1" customWidth="1"/>
    <col min="7686" max="7701" width="11.5703125" style="39" customWidth="1"/>
    <col min="7702" max="7938" width="8.85546875" style="39"/>
    <col min="7939" max="7939" width="2.140625" style="39" customWidth="1"/>
    <col min="7940" max="7940" width="2.28515625" style="39" customWidth="1"/>
    <col min="7941" max="7941" width="31.42578125" style="39" bestFit="1" customWidth="1"/>
    <col min="7942" max="7957" width="11.5703125" style="39" customWidth="1"/>
    <col min="7958" max="8194" width="8.85546875" style="39"/>
    <col min="8195" max="8195" width="2.140625" style="39" customWidth="1"/>
    <col min="8196" max="8196" width="2.28515625" style="39" customWidth="1"/>
    <col min="8197" max="8197" width="31.42578125" style="39" bestFit="1" customWidth="1"/>
    <col min="8198" max="8213" width="11.5703125" style="39" customWidth="1"/>
    <col min="8214" max="8450" width="8.85546875" style="39"/>
    <col min="8451" max="8451" width="2.140625" style="39" customWidth="1"/>
    <col min="8452" max="8452" width="2.28515625" style="39" customWidth="1"/>
    <col min="8453" max="8453" width="31.42578125" style="39" bestFit="1" customWidth="1"/>
    <col min="8454" max="8469" width="11.5703125" style="39" customWidth="1"/>
    <col min="8470" max="8706" width="8.85546875" style="39"/>
    <col min="8707" max="8707" width="2.140625" style="39" customWidth="1"/>
    <col min="8708" max="8708" width="2.28515625" style="39" customWidth="1"/>
    <col min="8709" max="8709" width="31.42578125" style="39" bestFit="1" customWidth="1"/>
    <col min="8710" max="8725" width="11.5703125" style="39" customWidth="1"/>
    <col min="8726" max="8962" width="8.85546875" style="39"/>
    <col min="8963" max="8963" width="2.140625" style="39" customWidth="1"/>
    <col min="8964" max="8964" width="2.28515625" style="39" customWidth="1"/>
    <col min="8965" max="8965" width="31.42578125" style="39" bestFit="1" customWidth="1"/>
    <col min="8966" max="8981" width="11.5703125" style="39" customWidth="1"/>
    <col min="8982" max="9218" width="8.85546875" style="39"/>
    <col min="9219" max="9219" width="2.140625" style="39" customWidth="1"/>
    <col min="9220" max="9220" width="2.28515625" style="39" customWidth="1"/>
    <col min="9221" max="9221" width="31.42578125" style="39" bestFit="1" customWidth="1"/>
    <col min="9222" max="9237" width="11.5703125" style="39" customWidth="1"/>
    <col min="9238" max="9474" width="8.85546875" style="39"/>
    <col min="9475" max="9475" width="2.140625" style="39" customWidth="1"/>
    <col min="9476" max="9476" width="2.28515625" style="39" customWidth="1"/>
    <col min="9477" max="9477" width="31.42578125" style="39" bestFit="1" customWidth="1"/>
    <col min="9478" max="9493" width="11.5703125" style="39" customWidth="1"/>
    <col min="9494" max="9730" width="8.85546875" style="39"/>
    <col min="9731" max="9731" width="2.140625" style="39" customWidth="1"/>
    <col min="9732" max="9732" width="2.28515625" style="39" customWidth="1"/>
    <col min="9733" max="9733" width="31.42578125" style="39" bestFit="1" customWidth="1"/>
    <col min="9734" max="9749" width="11.5703125" style="39" customWidth="1"/>
    <col min="9750" max="9986" width="8.85546875" style="39"/>
    <col min="9987" max="9987" width="2.140625" style="39" customWidth="1"/>
    <col min="9988" max="9988" width="2.28515625" style="39" customWidth="1"/>
    <col min="9989" max="9989" width="31.42578125" style="39" bestFit="1" customWidth="1"/>
    <col min="9990" max="10005" width="11.5703125" style="39" customWidth="1"/>
    <col min="10006" max="10242" width="8.85546875" style="39"/>
    <col min="10243" max="10243" width="2.140625" style="39" customWidth="1"/>
    <col min="10244" max="10244" width="2.28515625" style="39" customWidth="1"/>
    <col min="10245" max="10245" width="31.42578125" style="39" bestFit="1" customWidth="1"/>
    <col min="10246" max="10261" width="11.5703125" style="39" customWidth="1"/>
    <col min="10262" max="10498" width="8.85546875" style="39"/>
    <col min="10499" max="10499" width="2.140625" style="39" customWidth="1"/>
    <col min="10500" max="10500" width="2.28515625" style="39" customWidth="1"/>
    <col min="10501" max="10501" width="31.42578125" style="39" bestFit="1" customWidth="1"/>
    <col min="10502" max="10517" width="11.5703125" style="39" customWidth="1"/>
    <col min="10518" max="10754" width="8.85546875" style="39"/>
    <col min="10755" max="10755" width="2.140625" style="39" customWidth="1"/>
    <col min="10756" max="10756" width="2.28515625" style="39" customWidth="1"/>
    <col min="10757" max="10757" width="31.42578125" style="39" bestFit="1" customWidth="1"/>
    <col min="10758" max="10773" width="11.5703125" style="39" customWidth="1"/>
    <col min="10774" max="11010" width="8.85546875" style="39"/>
    <col min="11011" max="11011" width="2.140625" style="39" customWidth="1"/>
    <col min="11012" max="11012" width="2.28515625" style="39" customWidth="1"/>
    <col min="11013" max="11013" width="31.42578125" style="39" bestFit="1" customWidth="1"/>
    <col min="11014" max="11029" width="11.5703125" style="39" customWidth="1"/>
    <col min="11030" max="11266" width="8.85546875" style="39"/>
    <col min="11267" max="11267" width="2.140625" style="39" customWidth="1"/>
    <col min="11268" max="11268" width="2.28515625" style="39" customWidth="1"/>
    <col min="11269" max="11269" width="31.42578125" style="39" bestFit="1" customWidth="1"/>
    <col min="11270" max="11285" width="11.5703125" style="39" customWidth="1"/>
    <col min="11286" max="11522" width="8.85546875" style="39"/>
    <col min="11523" max="11523" width="2.140625" style="39" customWidth="1"/>
    <col min="11524" max="11524" width="2.28515625" style="39" customWidth="1"/>
    <col min="11525" max="11525" width="31.42578125" style="39" bestFit="1" customWidth="1"/>
    <col min="11526" max="11541" width="11.5703125" style="39" customWidth="1"/>
    <col min="11542" max="11778" width="8.85546875" style="39"/>
    <col min="11779" max="11779" width="2.140625" style="39" customWidth="1"/>
    <col min="11780" max="11780" width="2.28515625" style="39" customWidth="1"/>
    <col min="11781" max="11781" width="31.42578125" style="39" bestFit="1" customWidth="1"/>
    <col min="11782" max="11797" width="11.5703125" style="39" customWidth="1"/>
    <col min="11798" max="12034" width="8.85546875" style="39"/>
    <col min="12035" max="12035" width="2.140625" style="39" customWidth="1"/>
    <col min="12036" max="12036" width="2.28515625" style="39" customWidth="1"/>
    <col min="12037" max="12037" width="31.42578125" style="39" bestFit="1" customWidth="1"/>
    <col min="12038" max="12053" width="11.5703125" style="39" customWidth="1"/>
    <col min="12054" max="12290" width="8.85546875" style="39"/>
    <col min="12291" max="12291" width="2.140625" style="39" customWidth="1"/>
    <col min="12292" max="12292" width="2.28515625" style="39" customWidth="1"/>
    <col min="12293" max="12293" width="31.42578125" style="39" bestFit="1" customWidth="1"/>
    <col min="12294" max="12309" width="11.5703125" style="39" customWidth="1"/>
    <col min="12310" max="12546" width="8.85546875" style="39"/>
    <col min="12547" max="12547" width="2.140625" style="39" customWidth="1"/>
    <col min="12548" max="12548" width="2.28515625" style="39" customWidth="1"/>
    <col min="12549" max="12549" width="31.42578125" style="39" bestFit="1" customWidth="1"/>
    <col min="12550" max="12565" width="11.5703125" style="39" customWidth="1"/>
    <col min="12566" max="12802" width="8.85546875" style="39"/>
    <col min="12803" max="12803" width="2.140625" style="39" customWidth="1"/>
    <col min="12804" max="12804" width="2.28515625" style="39" customWidth="1"/>
    <col min="12805" max="12805" width="31.42578125" style="39" bestFit="1" customWidth="1"/>
    <col min="12806" max="12821" width="11.5703125" style="39" customWidth="1"/>
    <col min="12822" max="13058" width="8.85546875" style="39"/>
    <col min="13059" max="13059" width="2.140625" style="39" customWidth="1"/>
    <col min="13060" max="13060" width="2.28515625" style="39" customWidth="1"/>
    <col min="13061" max="13061" width="31.42578125" style="39" bestFit="1" customWidth="1"/>
    <col min="13062" max="13077" width="11.5703125" style="39" customWidth="1"/>
    <col min="13078" max="13314" width="8.85546875" style="39"/>
    <col min="13315" max="13315" width="2.140625" style="39" customWidth="1"/>
    <col min="13316" max="13316" width="2.28515625" style="39" customWidth="1"/>
    <col min="13317" max="13317" width="31.42578125" style="39" bestFit="1" customWidth="1"/>
    <col min="13318" max="13333" width="11.5703125" style="39" customWidth="1"/>
    <col min="13334" max="13570" width="8.85546875" style="39"/>
    <col min="13571" max="13571" width="2.140625" style="39" customWidth="1"/>
    <col min="13572" max="13572" width="2.28515625" style="39" customWidth="1"/>
    <col min="13573" max="13573" width="31.42578125" style="39" bestFit="1" customWidth="1"/>
    <col min="13574" max="13589" width="11.5703125" style="39" customWidth="1"/>
    <col min="13590" max="13826" width="8.85546875" style="39"/>
    <col min="13827" max="13827" width="2.140625" style="39" customWidth="1"/>
    <col min="13828" max="13828" width="2.28515625" style="39" customWidth="1"/>
    <col min="13829" max="13829" width="31.42578125" style="39" bestFit="1" customWidth="1"/>
    <col min="13830" max="13845" width="11.5703125" style="39" customWidth="1"/>
    <col min="13846" max="14082" width="8.85546875" style="39"/>
    <col min="14083" max="14083" width="2.140625" style="39" customWidth="1"/>
    <col min="14084" max="14084" width="2.28515625" style="39" customWidth="1"/>
    <col min="14085" max="14085" width="31.42578125" style="39" bestFit="1" customWidth="1"/>
    <col min="14086" max="14101" width="11.5703125" style="39" customWidth="1"/>
    <col min="14102" max="14338" width="8.85546875" style="39"/>
    <col min="14339" max="14339" width="2.140625" style="39" customWidth="1"/>
    <col min="14340" max="14340" width="2.28515625" style="39" customWidth="1"/>
    <col min="14341" max="14341" width="31.42578125" style="39" bestFit="1" customWidth="1"/>
    <col min="14342" max="14357" width="11.5703125" style="39" customWidth="1"/>
    <col min="14358" max="14594" width="8.85546875" style="39"/>
    <col min="14595" max="14595" width="2.140625" style="39" customWidth="1"/>
    <col min="14596" max="14596" width="2.28515625" style="39" customWidth="1"/>
    <col min="14597" max="14597" width="31.42578125" style="39" bestFit="1" customWidth="1"/>
    <col min="14598" max="14613" width="11.5703125" style="39" customWidth="1"/>
    <col min="14614" max="14850" width="8.85546875" style="39"/>
    <col min="14851" max="14851" width="2.140625" style="39" customWidth="1"/>
    <col min="14852" max="14852" width="2.28515625" style="39" customWidth="1"/>
    <col min="14853" max="14853" width="31.42578125" style="39" bestFit="1" customWidth="1"/>
    <col min="14854" max="14869" width="11.5703125" style="39" customWidth="1"/>
    <col min="14870" max="15106" width="8.85546875" style="39"/>
    <col min="15107" max="15107" width="2.140625" style="39" customWidth="1"/>
    <col min="15108" max="15108" width="2.28515625" style="39" customWidth="1"/>
    <col min="15109" max="15109" width="31.42578125" style="39" bestFit="1" customWidth="1"/>
    <col min="15110" max="15125" width="11.5703125" style="39" customWidth="1"/>
    <col min="15126" max="15362" width="8.85546875" style="39"/>
    <col min="15363" max="15363" width="2.140625" style="39" customWidth="1"/>
    <col min="15364" max="15364" width="2.28515625" style="39" customWidth="1"/>
    <col min="15365" max="15365" width="31.42578125" style="39" bestFit="1" customWidth="1"/>
    <col min="15366" max="15381" width="11.5703125" style="39" customWidth="1"/>
    <col min="15382" max="15618" width="8.85546875" style="39"/>
    <col min="15619" max="15619" width="2.140625" style="39" customWidth="1"/>
    <col min="15620" max="15620" width="2.28515625" style="39" customWidth="1"/>
    <col min="15621" max="15621" width="31.42578125" style="39" bestFit="1" customWidth="1"/>
    <col min="15622" max="15637" width="11.5703125" style="39" customWidth="1"/>
    <col min="15638" max="15874" width="8.85546875" style="39"/>
    <col min="15875" max="15875" width="2.140625" style="39" customWidth="1"/>
    <col min="15876" max="15876" width="2.28515625" style="39" customWidth="1"/>
    <col min="15877" max="15877" width="31.42578125" style="39" bestFit="1" customWidth="1"/>
    <col min="15878" max="15893" width="11.5703125" style="39" customWidth="1"/>
    <col min="15894" max="16130" width="8.85546875" style="39"/>
    <col min="16131" max="16131" width="2.140625" style="39" customWidth="1"/>
    <col min="16132" max="16132" width="2.28515625" style="39" customWidth="1"/>
    <col min="16133" max="16133" width="31.42578125" style="39" bestFit="1" customWidth="1"/>
    <col min="16134" max="16149" width="11.5703125" style="39" customWidth="1"/>
    <col min="16150" max="16384" width="8.85546875" style="39"/>
  </cols>
  <sheetData>
    <row r="1" spans="1:22" s="1" customFormat="1" ht="15" customHeight="1">
      <c r="C1" s="1183" t="s">
        <v>507</v>
      </c>
      <c r="D1" s="1183"/>
      <c r="E1" s="1183"/>
      <c r="F1" s="1183"/>
      <c r="G1" s="1183"/>
      <c r="H1" s="1183"/>
      <c r="I1" s="1183"/>
      <c r="J1" s="1183"/>
      <c r="K1" s="1183"/>
      <c r="L1" s="1183"/>
      <c r="M1" s="1183"/>
      <c r="N1" s="1183"/>
      <c r="O1" s="1183"/>
      <c r="P1" s="1183"/>
      <c r="Q1" s="1183"/>
      <c r="R1" s="1183"/>
      <c r="S1" s="1183"/>
      <c r="T1" s="1183"/>
      <c r="U1" s="1183"/>
    </row>
    <row r="2" spans="1:22" s="1" customFormat="1" ht="15" customHeight="1">
      <c r="A2" s="180"/>
      <c r="B2" s="1186" t="s">
        <v>376</v>
      </c>
      <c r="C2" s="1186"/>
      <c r="D2" s="1186"/>
      <c r="E2" s="1186"/>
      <c r="F2" s="1186"/>
      <c r="G2" s="1186"/>
      <c r="H2" s="1186"/>
      <c r="I2" s="1186"/>
      <c r="J2" s="1186"/>
      <c r="K2" s="1186"/>
      <c r="L2" s="1186"/>
      <c r="M2" s="1186"/>
      <c r="N2" s="1186"/>
      <c r="O2" s="1186"/>
      <c r="P2" s="1186"/>
      <c r="Q2" s="1186"/>
      <c r="R2" s="1186"/>
      <c r="S2" s="1186"/>
      <c r="T2" s="1186"/>
      <c r="U2" s="1186"/>
      <c r="V2" s="122"/>
    </row>
    <row r="3" spans="1:22" ht="7.5" customHeight="1">
      <c r="U3" s="40"/>
    </row>
    <row r="4" spans="1:22" ht="15" customHeight="1" thickBot="1">
      <c r="B4" s="181" t="s">
        <v>85</v>
      </c>
      <c r="E4" s="41"/>
      <c r="F4" s="182" t="s">
        <v>86</v>
      </c>
      <c r="G4" s="182" t="s">
        <v>377</v>
      </c>
      <c r="H4" s="182" t="s">
        <v>378</v>
      </c>
      <c r="I4" s="182" t="s">
        <v>379</v>
      </c>
      <c r="J4" s="182" t="s">
        <v>380</v>
      </c>
      <c r="K4" s="182" t="s">
        <v>381</v>
      </c>
      <c r="L4" s="182" t="s">
        <v>382</v>
      </c>
      <c r="M4" s="182" t="s">
        <v>383</v>
      </c>
      <c r="N4" s="182" t="s">
        <v>384</v>
      </c>
      <c r="O4" s="182" t="s">
        <v>385</v>
      </c>
      <c r="P4" s="182" t="s">
        <v>386</v>
      </c>
      <c r="Q4" s="182" t="s">
        <v>387</v>
      </c>
      <c r="R4" s="182" t="s">
        <v>388</v>
      </c>
      <c r="S4" s="182" t="s">
        <v>389</v>
      </c>
      <c r="T4" s="182"/>
      <c r="U4" s="41" t="s">
        <v>397</v>
      </c>
    </row>
    <row r="5" spans="1:22" ht="15" customHeight="1">
      <c r="B5" s="183"/>
      <c r="C5" s="184"/>
      <c r="D5" s="42" t="s">
        <v>172</v>
      </c>
      <c r="E5" s="185" t="s">
        <v>171</v>
      </c>
      <c r="F5" s="186" t="s">
        <v>158</v>
      </c>
      <c r="G5" s="186" t="s">
        <v>159</v>
      </c>
      <c r="H5" s="186" t="s">
        <v>160</v>
      </c>
      <c r="I5" s="186" t="s">
        <v>161</v>
      </c>
      <c r="J5" s="186" t="s">
        <v>162</v>
      </c>
      <c r="K5" s="186" t="s">
        <v>163</v>
      </c>
      <c r="L5" s="186" t="s">
        <v>164</v>
      </c>
      <c r="M5" s="186" t="s">
        <v>165</v>
      </c>
      <c r="N5" s="186" t="s">
        <v>166</v>
      </c>
      <c r="O5" s="186" t="s">
        <v>167</v>
      </c>
      <c r="P5" s="186" t="s">
        <v>168</v>
      </c>
      <c r="Q5" s="186" t="s">
        <v>169</v>
      </c>
      <c r="R5" s="186" t="s">
        <v>170</v>
      </c>
      <c r="S5" s="186" t="s">
        <v>390</v>
      </c>
      <c r="T5" s="186" t="s">
        <v>391</v>
      </c>
      <c r="U5" s="187" t="s">
        <v>74</v>
      </c>
    </row>
    <row r="6" spans="1:22" ht="15" customHeight="1" thickBot="1">
      <c r="B6" s="1251" t="s">
        <v>87</v>
      </c>
      <c r="C6" s="1252"/>
      <c r="D6" s="188"/>
      <c r="E6" s="189"/>
      <c r="F6" s="190"/>
      <c r="G6" s="190"/>
      <c r="H6" s="190"/>
      <c r="I6" s="190"/>
      <c r="J6" s="190"/>
      <c r="K6" s="190"/>
      <c r="L6" s="190"/>
      <c r="M6" s="190"/>
      <c r="N6" s="190"/>
      <c r="O6" s="190"/>
      <c r="P6" s="190"/>
      <c r="Q6" s="190"/>
      <c r="R6" s="190"/>
      <c r="S6" s="190"/>
      <c r="T6" s="190"/>
      <c r="U6" s="188"/>
    </row>
    <row r="7" spans="1:22" ht="15" customHeight="1" thickTop="1">
      <c r="B7" s="301" t="s">
        <v>398</v>
      </c>
      <c r="C7" s="191"/>
      <c r="D7" s="302"/>
      <c r="E7" s="303"/>
      <c r="F7" s="192"/>
      <c r="G7" s="192"/>
      <c r="H7" s="192"/>
      <c r="I7" s="192"/>
      <c r="J7" s="192"/>
      <c r="K7" s="192"/>
      <c r="L7" s="192"/>
      <c r="M7" s="192"/>
      <c r="N7" s="192"/>
      <c r="O7" s="192"/>
      <c r="P7" s="192"/>
      <c r="Q7" s="192"/>
      <c r="R7" s="192"/>
      <c r="S7" s="192"/>
      <c r="T7" s="192"/>
      <c r="U7" s="193"/>
    </row>
    <row r="8" spans="1:22" ht="15" customHeight="1">
      <c r="B8" s="194"/>
      <c r="C8" s="304" t="s">
        <v>399</v>
      </c>
      <c r="D8" s="305"/>
      <c r="E8" s="306"/>
      <c r="F8" s="196"/>
      <c r="G8" s="196"/>
      <c r="H8" s="196"/>
      <c r="I8" s="196"/>
      <c r="J8" s="196"/>
      <c r="K8" s="196"/>
      <c r="L8" s="196"/>
      <c r="M8" s="196"/>
      <c r="N8" s="196"/>
      <c r="O8" s="196"/>
      <c r="P8" s="196"/>
      <c r="Q8" s="196"/>
      <c r="R8" s="196"/>
      <c r="S8" s="196"/>
      <c r="T8" s="196"/>
      <c r="U8" s="197"/>
    </row>
    <row r="9" spans="1:22" ht="15" customHeight="1">
      <c r="B9" s="194"/>
      <c r="C9" s="307"/>
      <c r="D9" s="308" t="s">
        <v>400</v>
      </c>
      <c r="E9" s="309"/>
      <c r="F9" s="199"/>
      <c r="G9" s="199"/>
      <c r="H9" s="200"/>
      <c r="I9" s="199"/>
      <c r="J9" s="199"/>
      <c r="K9" s="199"/>
      <c r="L9" s="199"/>
      <c r="M9" s="199"/>
      <c r="N9" s="199"/>
      <c r="O9" s="199"/>
      <c r="P9" s="199"/>
      <c r="Q9" s="199"/>
      <c r="R9" s="199"/>
      <c r="S9" s="199"/>
      <c r="T9" s="199"/>
      <c r="U9" s="201"/>
    </row>
    <row r="10" spans="1:22" ht="15" customHeight="1">
      <c r="B10" s="194"/>
      <c r="C10" s="307"/>
      <c r="D10" s="198" t="s">
        <v>401</v>
      </c>
      <c r="E10" s="309"/>
      <c r="F10" s="199"/>
      <c r="G10" s="199"/>
      <c r="H10" s="199"/>
      <c r="I10" s="199"/>
      <c r="J10" s="199"/>
      <c r="K10" s="199"/>
      <c r="L10" s="199"/>
      <c r="M10" s="199"/>
      <c r="N10" s="199"/>
      <c r="O10" s="199"/>
      <c r="P10" s="199"/>
      <c r="Q10" s="199"/>
      <c r="R10" s="199"/>
      <c r="S10" s="199"/>
      <c r="T10" s="199"/>
      <c r="U10" s="201"/>
    </row>
    <row r="11" spans="1:22" ht="15" customHeight="1">
      <c r="B11" s="194"/>
      <c r="C11" s="307"/>
      <c r="D11" s="198" t="s">
        <v>402</v>
      </c>
      <c r="E11" s="309"/>
      <c r="F11" s="199"/>
      <c r="G11" s="199"/>
      <c r="H11" s="199"/>
      <c r="I11" s="199"/>
      <c r="J11" s="199"/>
      <c r="K11" s="199"/>
      <c r="L11" s="199"/>
      <c r="M11" s="199"/>
      <c r="N11" s="199"/>
      <c r="O11" s="199"/>
      <c r="P11" s="199"/>
      <c r="Q11" s="199"/>
      <c r="R11" s="199"/>
      <c r="S11" s="199"/>
      <c r="T11" s="199"/>
      <c r="U11" s="201"/>
    </row>
    <row r="12" spans="1:22" ht="15" customHeight="1">
      <c r="B12" s="194"/>
      <c r="C12" s="307"/>
      <c r="D12" s="310" t="s">
        <v>403</v>
      </c>
      <c r="E12" s="309"/>
      <c r="F12" s="199"/>
      <c r="G12" s="199"/>
      <c r="H12" s="199"/>
      <c r="I12" s="199"/>
      <c r="J12" s="199"/>
      <c r="K12" s="199"/>
      <c r="L12" s="199"/>
      <c r="M12" s="199"/>
      <c r="N12" s="199"/>
      <c r="O12" s="199"/>
      <c r="P12" s="199"/>
      <c r="Q12" s="199"/>
      <c r="R12" s="199"/>
      <c r="S12" s="199"/>
      <c r="T12" s="199"/>
      <c r="U12" s="201"/>
    </row>
    <row r="13" spans="1:22" ht="15" customHeight="1">
      <c r="B13" s="194"/>
      <c r="C13" s="307"/>
      <c r="D13" s="311" t="s">
        <v>404</v>
      </c>
      <c r="E13" s="309"/>
      <c r="F13" s="199"/>
      <c r="G13" s="199"/>
      <c r="H13" s="199"/>
      <c r="I13" s="199"/>
      <c r="J13" s="199"/>
      <c r="K13" s="199"/>
      <c r="L13" s="199"/>
      <c r="M13" s="199"/>
      <c r="N13" s="199"/>
      <c r="O13" s="199"/>
      <c r="P13" s="199"/>
      <c r="Q13" s="199"/>
      <c r="R13" s="199"/>
      <c r="S13" s="199"/>
      <c r="T13" s="199"/>
      <c r="U13" s="201"/>
    </row>
    <row r="14" spans="1:22" ht="15" customHeight="1">
      <c r="B14" s="202"/>
      <c r="C14" s="312"/>
      <c r="D14" s="48" t="s">
        <v>88</v>
      </c>
      <c r="E14" s="313"/>
      <c r="F14" s="204"/>
      <c r="G14" s="204"/>
      <c r="H14" s="204"/>
      <c r="I14" s="204"/>
      <c r="J14" s="204"/>
      <c r="K14" s="204"/>
      <c r="L14" s="204"/>
      <c r="M14" s="204"/>
      <c r="N14" s="204"/>
      <c r="O14" s="204"/>
      <c r="P14" s="204"/>
      <c r="Q14" s="204"/>
      <c r="R14" s="204"/>
      <c r="S14" s="204"/>
      <c r="T14" s="204"/>
      <c r="U14" s="205"/>
    </row>
    <row r="15" spans="1:22" ht="15" customHeight="1">
      <c r="B15" s="314" t="s">
        <v>405</v>
      </c>
      <c r="C15" s="206"/>
      <c r="D15" s="52"/>
      <c r="E15" s="207"/>
      <c r="F15" s="208"/>
      <c r="G15" s="208"/>
      <c r="H15" s="208"/>
      <c r="I15" s="208"/>
      <c r="J15" s="208"/>
      <c r="K15" s="208"/>
      <c r="L15" s="208"/>
      <c r="M15" s="208"/>
      <c r="N15" s="208"/>
      <c r="O15" s="208"/>
      <c r="P15" s="208"/>
      <c r="Q15" s="208"/>
      <c r="R15" s="208"/>
      <c r="S15" s="208"/>
      <c r="T15" s="208"/>
      <c r="U15" s="209"/>
    </row>
    <row r="16" spans="1:22" ht="15" customHeight="1">
      <c r="B16" s="194"/>
      <c r="C16" s="315" t="s">
        <v>89</v>
      </c>
      <c r="D16" s="316"/>
      <c r="E16" s="195"/>
      <c r="F16" s="196"/>
      <c r="G16" s="196"/>
      <c r="H16" s="196"/>
      <c r="I16" s="196"/>
      <c r="J16" s="196"/>
      <c r="K16" s="196"/>
      <c r="L16" s="196"/>
      <c r="M16" s="196"/>
      <c r="N16" s="196"/>
      <c r="O16" s="196"/>
      <c r="P16" s="196"/>
      <c r="Q16" s="196"/>
      <c r="R16" s="196"/>
      <c r="S16" s="196"/>
      <c r="T16" s="196"/>
      <c r="U16" s="197"/>
    </row>
    <row r="17" spans="2:21" ht="15" customHeight="1">
      <c r="B17" s="194"/>
      <c r="C17" s="315" t="s">
        <v>90</v>
      </c>
      <c r="D17" s="316"/>
      <c r="E17" s="203"/>
      <c r="F17" s="204"/>
      <c r="G17" s="204"/>
      <c r="H17" s="204"/>
      <c r="I17" s="204"/>
      <c r="J17" s="204"/>
      <c r="K17" s="204"/>
      <c r="L17" s="204"/>
      <c r="M17" s="204"/>
      <c r="N17" s="204"/>
      <c r="O17" s="204"/>
      <c r="P17" s="204"/>
      <c r="Q17" s="204"/>
      <c r="R17" s="204"/>
      <c r="S17" s="204"/>
      <c r="T17" s="204"/>
      <c r="U17" s="205"/>
    </row>
    <row r="18" spans="2:21" ht="15" customHeight="1">
      <c r="B18" s="194"/>
      <c r="C18" s="315" t="s">
        <v>91</v>
      </c>
      <c r="D18" s="316"/>
      <c r="E18" s="203"/>
      <c r="F18" s="204"/>
      <c r="G18" s="204"/>
      <c r="H18" s="204"/>
      <c r="I18" s="204"/>
      <c r="J18" s="204"/>
      <c r="K18" s="204"/>
      <c r="L18" s="204"/>
      <c r="M18" s="204"/>
      <c r="N18" s="204"/>
      <c r="O18" s="204"/>
      <c r="P18" s="204"/>
      <c r="Q18" s="204"/>
      <c r="R18" s="204"/>
      <c r="S18" s="204"/>
      <c r="T18" s="204"/>
      <c r="U18" s="205"/>
    </row>
    <row r="19" spans="2:21" ht="15" customHeight="1">
      <c r="B19" s="202"/>
      <c r="C19" s="315" t="s">
        <v>92</v>
      </c>
      <c r="D19" s="316"/>
      <c r="E19" s="203"/>
      <c r="F19" s="204"/>
      <c r="G19" s="204"/>
      <c r="H19" s="204"/>
      <c r="I19" s="204"/>
      <c r="J19" s="204"/>
      <c r="K19" s="204"/>
      <c r="L19" s="204"/>
      <c r="M19" s="204"/>
      <c r="N19" s="204"/>
      <c r="O19" s="204"/>
      <c r="P19" s="204"/>
      <c r="Q19" s="204"/>
      <c r="R19" s="204"/>
      <c r="S19" s="204"/>
      <c r="T19" s="204"/>
      <c r="U19" s="205"/>
    </row>
    <row r="20" spans="2:21" ht="15" customHeight="1">
      <c r="B20" s="317" t="s">
        <v>93</v>
      </c>
      <c r="C20" s="51"/>
      <c r="D20" s="52"/>
      <c r="E20" s="207"/>
      <c r="F20" s="208"/>
      <c r="G20" s="208"/>
      <c r="H20" s="208"/>
      <c r="I20" s="208"/>
      <c r="J20" s="208"/>
      <c r="K20" s="208"/>
      <c r="L20" s="208"/>
      <c r="M20" s="208"/>
      <c r="N20" s="208"/>
      <c r="O20" s="208"/>
      <c r="P20" s="208"/>
      <c r="Q20" s="208"/>
      <c r="R20" s="208"/>
      <c r="S20" s="208"/>
      <c r="T20" s="208"/>
      <c r="U20" s="209"/>
    </row>
    <row r="21" spans="2:21" ht="15" customHeight="1">
      <c r="B21" s="317" t="s">
        <v>94</v>
      </c>
      <c r="C21" s="51"/>
      <c r="D21" s="52"/>
      <c r="E21" s="207"/>
      <c r="F21" s="208"/>
      <c r="G21" s="208"/>
      <c r="H21" s="208"/>
      <c r="I21" s="208"/>
      <c r="J21" s="208"/>
      <c r="K21" s="208"/>
      <c r="L21" s="208"/>
      <c r="M21" s="208"/>
      <c r="N21" s="208"/>
      <c r="O21" s="208"/>
      <c r="P21" s="208"/>
      <c r="Q21" s="208"/>
      <c r="R21" s="208"/>
      <c r="S21" s="208"/>
      <c r="T21" s="208"/>
      <c r="U21" s="209"/>
    </row>
    <row r="22" spans="2:21" ht="15" customHeight="1" thickBot="1">
      <c r="B22" s="318" t="s">
        <v>95</v>
      </c>
      <c r="C22" s="319"/>
      <c r="D22" s="320"/>
      <c r="E22" s="210"/>
      <c r="F22" s="211"/>
      <c r="G22" s="211"/>
      <c r="H22" s="211"/>
      <c r="I22" s="211"/>
      <c r="J22" s="211"/>
      <c r="K22" s="211"/>
      <c r="L22" s="211"/>
      <c r="M22" s="211"/>
      <c r="N22" s="211"/>
      <c r="O22" s="211"/>
      <c r="P22" s="211"/>
      <c r="Q22" s="211"/>
      <c r="R22" s="211"/>
      <c r="S22" s="211"/>
      <c r="T22" s="211"/>
      <c r="U22" s="212"/>
    </row>
    <row r="23" spans="2:21" ht="7.5" customHeight="1">
      <c r="B23" s="213"/>
      <c r="E23" s="181"/>
      <c r="F23" s="181"/>
      <c r="G23" s="181"/>
      <c r="H23" s="181"/>
      <c r="I23" s="181"/>
      <c r="J23" s="181"/>
      <c r="K23" s="181"/>
      <c r="L23" s="181"/>
      <c r="M23" s="181"/>
      <c r="N23" s="181"/>
      <c r="O23" s="181"/>
      <c r="P23" s="181"/>
      <c r="Q23" s="181"/>
      <c r="R23" s="181"/>
      <c r="S23" s="181"/>
      <c r="T23" s="181"/>
      <c r="U23" s="181"/>
    </row>
    <row r="24" spans="2:21" ht="15" customHeight="1" thickBot="1">
      <c r="B24" s="214" t="s">
        <v>96</v>
      </c>
      <c r="E24" s="41"/>
      <c r="F24" s="182" t="s">
        <v>86</v>
      </c>
      <c r="G24" s="182" t="s">
        <v>377</v>
      </c>
      <c r="H24" s="182" t="s">
        <v>378</v>
      </c>
      <c r="I24" s="182" t="s">
        <v>379</v>
      </c>
      <c r="J24" s="182" t="s">
        <v>380</v>
      </c>
      <c r="K24" s="182" t="s">
        <v>381</v>
      </c>
      <c r="L24" s="182" t="s">
        <v>382</v>
      </c>
      <c r="M24" s="182" t="s">
        <v>383</v>
      </c>
      <c r="N24" s="182" t="s">
        <v>384</v>
      </c>
      <c r="O24" s="182" t="s">
        <v>385</v>
      </c>
      <c r="P24" s="182" t="s">
        <v>386</v>
      </c>
      <c r="Q24" s="182" t="s">
        <v>387</v>
      </c>
      <c r="R24" s="182" t="s">
        <v>388</v>
      </c>
      <c r="S24" s="182" t="s">
        <v>389</v>
      </c>
      <c r="T24" s="182"/>
      <c r="U24" s="41" t="s">
        <v>397</v>
      </c>
    </row>
    <row r="25" spans="2:21" ht="15" customHeight="1">
      <c r="B25" s="183"/>
      <c r="C25" s="184"/>
      <c r="D25" s="42" t="s">
        <v>172</v>
      </c>
      <c r="E25" s="185" t="str">
        <f>E5</f>
        <v>令和4年度</v>
      </c>
      <c r="F25" s="215" t="str">
        <f t="shared" ref="F25:T25" si="0">F5</f>
        <v>令和5年度</v>
      </c>
      <c r="G25" s="215" t="str">
        <f t="shared" si="0"/>
        <v>令和6年度</v>
      </c>
      <c r="H25" s="215" t="str">
        <f t="shared" si="0"/>
        <v>令和7年度</v>
      </c>
      <c r="I25" s="215" t="str">
        <f t="shared" si="0"/>
        <v>令和8年度</v>
      </c>
      <c r="J25" s="215" t="str">
        <f t="shared" si="0"/>
        <v>令和9年度</v>
      </c>
      <c r="K25" s="215" t="str">
        <f t="shared" si="0"/>
        <v>令和10年度</v>
      </c>
      <c r="L25" s="215" t="str">
        <f t="shared" si="0"/>
        <v>令和11年度</v>
      </c>
      <c r="M25" s="215" t="str">
        <f t="shared" si="0"/>
        <v>令和12年度</v>
      </c>
      <c r="N25" s="215" t="str">
        <f t="shared" si="0"/>
        <v>令和13年度</v>
      </c>
      <c r="O25" s="215" t="str">
        <f t="shared" si="0"/>
        <v>令和14年度</v>
      </c>
      <c r="P25" s="215" t="str">
        <f t="shared" si="0"/>
        <v>令和15年度</v>
      </c>
      <c r="Q25" s="215" t="str">
        <f t="shared" si="0"/>
        <v>令和16年度</v>
      </c>
      <c r="R25" s="186" t="str">
        <f t="shared" si="0"/>
        <v>令和17年度</v>
      </c>
      <c r="S25" s="186" t="str">
        <f t="shared" si="0"/>
        <v>令和18年度</v>
      </c>
      <c r="T25" s="186" t="str">
        <f t="shared" si="0"/>
        <v>令和19年度</v>
      </c>
      <c r="U25" s="187" t="s">
        <v>74</v>
      </c>
    </row>
    <row r="26" spans="2:21" ht="15" customHeight="1" thickBot="1">
      <c r="B26" s="43"/>
      <c r="C26" s="44" t="s">
        <v>97</v>
      </c>
      <c r="D26" s="49"/>
      <c r="E26" s="189"/>
      <c r="F26" s="216"/>
      <c r="G26" s="216"/>
      <c r="H26" s="216"/>
      <c r="I26" s="216"/>
      <c r="J26" s="216"/>
      <c r="K26" s="216"/>
      <c r="L26" s="216"/>
      <c r="M26" s="216"/>
      <c r="N26" s="216"/>
      <c r="O26" s="216"/>
      <c r="P26" s="216"/>
      <c r="Q26" s="216"/>
      <c r="R26" s="190"/>
      <c r="S26" s="190"/>
      <c r="T26" s="190"/>
      <c r="U26" s="188"/>
    </row>
    <row r="27" spans="2:21" ht="15" customHeight="1" thickTop="1">
      <c r="B27" s="45" t="s">
        <v>98</v>
      </c>
      <c r="D27" s="46"/>
      <c r="E27" s="217"/>
      <c r="F27" s="217"/>
      <c r="G27" s="217"/>
      <c r="H27" s="217"/>
      <c r="I27" s="217"/>
      <c r="J27" s="217"/>
      <c r="K27" s="217"/>
      <c r="L27" s="217"/>
      <c r="M27" s="217"/>
      <c r="N27" s="217"/>
      <c r="O27" s="217"/>
      <c r="P27" s="217"/>
      <c r="Q27" s="217"/>
      <c r="R27" s="218"/>
      <c r="S27" s="218"/>
      <c r="T27" s="218"/>
      <c r="U27" s="219"/>
    </row>
    <row r="28" spans="2:21" ht="15" customHeight="1">
      <c r="B28" s="45"/>
      <c r="C28" s="321" t="s">
        <v>99</v>
      </c>
      <c r="D28" s="322"/>
      <c r="E28" s="220"/>
      <c r="F28" s="221"/>
      <c r="G28" s="221"/>
      <c r="H28" s="221"/>
      <c r="I28" s="221"/>
      <c r="J28" s="221"/>
      <c r="K28" s="221"/>
      <c r="L28" s="221"/>
      <c r="M28" s="221"/>
      <c r="N28" s="221"/>
      <c r="O28" s="221"/>
      <c r="P28" s="221"/>
      <c r="Q28" s="221"/>
      <c r="R28" s="221"/>
      <c r="S28" s="221"/>
      <c r="T28" s="221"/>
      <c r="U28" s="222"/>
    </row>
    <row r="29" spans="2:21" ht="15" customHeight="1">
      <c r="B29" s="45"/>
      <c r="C29" s="323" t="s">
        <v>100</v>
      </c>
      <c r="D29" s="324"/>
      <c r="E29" s="223"/>
      <c r="F29" s="224"/>
      <c r="G29" s="224"/>
      <c r="H29" s="224"/>
      <c r="I29" s="224"/>
      <c r="J29" s="224"/>
      <c r="K29" s="224"/>
      <c r="L29" s="224"/>
      <c r="M29" s="224"/>
      <c r="N29" s="224"/>
      <c r="O29" s="224"/>
      <c r="P29" s="224"/>
      <c r="Q29" s="224"/>
      <c r="R29" s="224"/>
      <c r="S29" s="224"/>
      <c r="T29" s="224"/>
      <c r="U29" s="225"/>
    </row>
    <row r="30" spans="2:21" ht="15" customHeight="1">
      <c r="B30" s="45"/>
      <c r="C30" s="323" t="s">
        <v>101</v>
      </c>
      <c r="D30" s="324"/>
      <c r="E30" s="223"/>
      <c r="F30" s="224"/>
      <c r="G30" s="224"/>
      <c r="H30" s="224"/>
      <c r="I30" s="224"/>
      <c r="J30" s="224"/>
      <c r="K30" s="224"/>
      <c r="L30" s="224"/>
      <c r="M30" s="224"/>
      <c r="N30" s="224"/>
      <c r="O30" s="224"/>
      <c r="P30" s="224"/>
      <c r="Q30" s="224"/>
      <c r="R30" s="224"/>
      <c r="S30" s="224"/>
      <c r="T30" s="224"/>
      <c r="U30" s="225"/>
    </row>
    <row r="31" spans="2:21" ht="15" customHeight="1">
      <c r="B31" s="47"/>
      <c r="C31" s="325" t="s">
        <v>92</v>
      </c>
      <c r="D31" s="326"/>
      <c r="E31" s="226"/>
      <c r="F31" s="227"/>
      <c r="G31" s="227"/>
      <c r="H31" s="227"/>
      <c r="I31" s="227"/>
      <c r="J31" s="227"/>
      <c r="K31" s="227"/>
      <c r="L31" s="227"/>
      <c r="M31" s="227"/>
      <c r="N31" s="227"/>
      <c r="O31" s="227"/>
      <c r="P31" s="227"/>
      <c r="Q31" s="227"/>
      <c r="R31" s="227"/>
      <c r="S31" s="227"/>
      <c r="T31" s="227"/>
      <c r="U31" s="228"/>
    </row>
    <row r="32" spans="2:21" ht="15" customHeight="1">
      <c r="B32" s="45" t="s">
        <v>102</v>
      </c>
      <c r="D32" s="46"/>
      <c r="E32" s="217"/>
      <c r="F32" s="217"/>
      <c r="G32" s="217"/>
      <c r="H32" s="217"/>
      <c r="I32" s="217"/>
      <c r="J32" s="217"/>
      <c r="K32" s="217"/>
      <c r="L32" s="217"/>
      <c r="M32" s="217"/>
      <c r="N32" s="217"/>
      <c r="O32" s="217"/>
      <c r="P32" s="217"/>
      <c r="Q32" s="217"/>
      <c r="R32" s="218"/>
      <c r="S32" s="218"/>
      <c r="T32" s="218"/>
      <c r="U32" s="219"/>
    </row>
    <row r="33" spans="2:21" ht="15" customHeight="1">
      <c r="B33" s="45"/>
      <c r="C33" s="321" t="s">
        <v>103</v>
      </c>
      <c r="D33" s="322"/>
      <c r="E33" s="220"/>
      <c r="F33" s="221"/>
      <c r="G33" s="221"/>
      <c r="H33" s="221"/>
      <c r="I33" s="221"/>
      <c r="J33" s="221"/>
      <c r="K33" s="221"/>
      <c r="L33" s="221"/>
      <c r="M33" s="221"/>
      <c r="N33" s="221"/>
      <c r="O33" s="221"/>
      <c r="P33" s="221"/>
      <c r="Q33" s="221"/>
      <c r="R33" s="221"/>
      <c r="S33" s="221"/>
      <c r="T33" s="221"/>
      <c r="U33" s="222"/>
    </row>
    <row r="34" spans="2:21" ht="15" customHeight="1">
      <c r="B34" s="45"/>
      <c r="C34" s="323" t="s">
        <v>104</v>
      </c>
      <c r="D34" s="324"/>
      <c r="E34" s="223"/>
      <c r="F34" s="224"/>
      <c r="G34" s="224"/>
      <c r="H34" s="224"/>
      <c r="I34" s="224"/>
      <c r="J34" s="224"/>
      <c r="K34" s="224"/>
      <c r="L34" s="224"/>
      <c r="M34" s="224"/>
      <c r="N34" s="224"/>
      <c r="O34" s="224"/>
      <c r="P34" s="224"/>
      <c r="Q34" s="224"/>
      <c r="R34" s="224"/>
      <c r="S34" s="224"/>
      <c r="T34" s="224"/>
      <c r="U34" s="225"/>
    </row>
    <row r="35" spans="2:21" ht="15" customHeight="1">
      <c r="B35" s="45"/>
      <c r="C35" s="323" t="s">
        <v>105</v>
      </c>
      <c r="D35" s="324"/>
      <c r="E35" s="223"/>
      <c r="F35" s="224"/>
      <c r="G35" s="224"/>
      <c r="H35" s="224"/>
      <c r="I35" s="224"/>
      <c r="J35" s="224"/>
      <c r="K35" s="224"/>
      <c r="L35" s="224"/>
      <c r="M35" s="224"/>
      <c r="N35" s="224"/>
      <c r="O35" s="224"/>
      <c r="P35" s="224"/>
      <c r="Q35" s="224"/>
      <c r="R35" s="224"/>
      <c r="S35" s="224"/>
      <c r="T35" s="224"/>
      <c r="U35" s="225"/>
    </row>
    <row r="36" spans="2:21" ht="15" customHeight="1">
      <c r="B36" s="45"/>
      <c r="C36" s="325" t="s">
        <v>92</v>
      </c>
      <c r="D36" s="326"/>
      <c r="E36" s="226"/>
      <c r="F36" s="227"/>
      <c r="G36" s="227"/>
      <c r="H36" s="227"/>
      <c r="I36" s="227"/>
      <c r="J36" s="227"/>
      <c r="K36" s="227"/>
      <c r="L36" s="227"/>
      <c r="M36" s="227"/>
      <c r="N36" s="227"/>
      <c r="O36" s="227"/>
      <c r="P36" s="227"/>
      <c r="Q36" s="227"/>
      <c r="R36" s="227"/>
      <c r="S36" s="227"/>
      <c r="T36" s="227"/>
      <c r="U36" s="228"/>
    </row>
    <row r="37" spans="2:21" ht="15" customHeight="1">
      <c r="B37" s="50" t="s">
        <v>406</v>
      </c>
      <c r="C37" s="51"/>
      <c r="D37" s="52"/>
      <c r="E37" s="229"/>
      <c r="F37" s="229"/>
      <c r="G37" s="229"/>
      <c r="H37" s="229"/>
      <c r="I37" s="229"/>
      <c r="J37" s="229"/>
      <c r="K37" s="229"/>
      <c r="L37" s="229"/>
      <c r="M37" s="229"/>
      <c r="N37" s="229"/>
      <c r="O37" s="229"/>
      <c r="P37" s="229"/>
      <c r="Q37" s="229"/>
      <c r="R37" s="230"/>
      <c r="S37" s="230"/>
      <c r="T37" s="230"/>
      <c r="U37" s="231"/>
    </row>
    <row r="38" spans="2:21" ht="15" customHeight="1">
      <c r="B38" s="50" t="s">
        <v>106</v>
      </c>
      <c r="C38" s="51"/>
      <c r="D38" s="52"/>
      <c r="E38" s="226"/>
      <c r="F38" s="226"/>
      <c r="G38" s="226"/>
      <c r="H38" s="226"/>
      <c r="I38" s="226"/>
      <c r="J38" s="226"/>
      <c r="K38" s="226"/>
      <c r="L38" s="226"/>
      <c r="M38" s="226"/>
      <c r="N38" s="226"/>
      <c r="O38" s="226"/>
      <c r="P38" s="226"/>
      <c r="Q38" s="226"/>
      <c r="R38" s="227"/>
      <c r="S38" s="227"/>
      <c r="T38" s="227"/>
      <c r="U38" s="228"/>
    </row>
    <row r="39" spans="2:21" ht="15" customHeight="1">
      <c r="B39" s="50" t="s">
        <v>407</v>
      </c>
      <c r="C39" s="51"/>
      <c r="D39" s="52"/>
      <c r="E39" s="229"/>
      <c r="F39" s="229"/>
      <c r="G39" s="229"/>
      <c r="H39" s="229"/>
      <c r="I39" s="229"/>
      <c r="J39" s="229"/>
      <c r="K39" s="229"/>
      <c r="L39" s="229"/>
      <c r="M39" s="229"/>
      <c r="N39" s="229"/>
      <c r="O39" s="229"/>
      <c r="P39" s="229"/>
      <c r="Q39" s="229"/>
      <c r="R39" s="230"/>
      <c r="S39" s="230"/>
      <c r="T39" s="230"/>
      <c r="U39" s="231"/>
    </row>
    <row r="40" spans="2:21" ht="15" customHeight="1" thickBot="1">
      <c r="B40" s="327" t="s">
        <v>107</v>
      </c>
      <c r="C40" s="319"/>
      <c r="D40" s="320"/>
      <c r="E40" s="232"/>
      <c r="F40" s="232"/>
      <c r="G40" s="232"/>
      <c r="H40" s="232"/>
      <c r="I40" s="232"/>
      <c r="J40" s="232"/>
      <c r="K40" s="232"/>
      <c r="L40" s="232"/>
      <c r="M40" s="232"/>
      <c r="N40" s="232"/>
      <c r="O40" s="232"/>
      <c r="P40" s="232"/>
      <c r="Q40" s="232"/>
      <c r="R40" s="233"/>
      <c r="S40" s="233"/>
      <c r="T40" s="233"/>
      <c r="U40" s="234"/>
    </row>
    <row r="41" spans="2:21" ht="7.5" customHeight="1">
      <c r="E41" s="181"/>
      <c r="F41" s="181"/>
      <c r="G41" s="181"/>
      <c r="H41" s="181"/>
      <c r="I41" s="181"/>
      <c r="J41" s="181"/>
      <c r="K41" s="181"/>
      <c r="L41" s="181"/>
      <c r="M41" s="181"/>
      <c r="N41" s="181"/>
      <c r="O41" s="181"/>
      <c r="P41" s="181"/>
      <c r="Q41" s="181"/>
      <c r="R41" s="181"/>
      <c r="S41" s="181"/>
      <c r="T41" s="181"/>
      <c r="U41" s="181"/>
    </row>
    <row r="42" spans="2:21" ht="15" customHeight="1">
      <c r="B42" s="181" t="s">
        <v>108</v>
      </c>
      <c r="E42" s="181"/>
      <c r="F42" s="181"/>
      <c r="G42" s="181"/>
      <c r="H42" s="181"/>
      <c r="I42" s="181"/>
      <c r="J42" s="181"/>
      <c r="K42" s="181"/>
      <c r="L42" s="181"/>
      <c r="M42" s="181"/>
      <c r="N42" s="181"/>
      <c r="O42" s="181"/>
      <c r="P42" s="181"/>
      <c r="Q42" s="181"/>
      <c r="R42" s="181"/>
      <c r="S42" s="181"/>
      <c r="T42" s="181"/>
      <c r="U42" s="181"/>
    </row>
    <row r="43" spans="2:21" ht="15" customHeight="1">
      <c r="D43" s="53" t="s">
        <v>109</v>
      </c>
      <c r="E43" s="53"/>
      <c r="F43" s="53"/>
      <c r="G43" s="53"/>
      <c r="H43" s="53"/>
      <c r="I43" s="53"/>
      <c r="J43" s="53"/>
      <c r="K43" s="53"/>
      <c r="L43" s="53"/>
      <c r="M43" s="53"/>
      <c r="N43" s="53"/>
      <c r="O43" s="53"/>
      <c r="P43" s="53"/>
      <c r="Q43" s="53"/>
      <c r="R43" s="53"/>
      <c r="S43" s="53"/>
      <c r="T43" s="53"/>
      <c r="U43" s="181"/>
    </row>
    <row r="44" spans="2:21" ht="15" customHeight="1">
      <c r="D44" s="53" t="s">
        <v>110</v>
      </c>
      <c r="E44" s="53"/>
      <c r="F44" s="181"/>
      <c r="G44" s="181"/>
      <c r="H44" s="181"/>
      <c r="I44" s="181"/>
      <c r="J44" s="181"/>
      <c r="K44" s="181"/>
      <c r="L44" s="181"/>
      <c r="M44" s="181"/>
      <c r="N44" s="181"/>
      <c r="O44" s="181"/>
      <c r="P44" s="181"/>
      <c r="Q44" s="181"/>
      <c r="R44" s="181"/>
      <c r="S44" s="181"/>
      <c r="T44" s="181"/>
      <c r="U44" s="181"/>
    </row>
    <row r="45" spans="2:21" ht="15" customHeight="1">
      <c r="D45" s="53" t="s">
        <v>111</v>
      </c>
      <c r="E45" s="53"/>
      <c r="F45" s="181"/>
      <c r="G45" s="181"/>
      <c r="H45" s="181"/>
      <c r="I45" s="181"/>
      <c r="J45" s="181"/>
      <c r="K45" s="181"/>
      <c r="L45" s="181"/>
      <c r="M45" s="181"/>
      <c r="N45" s="181"/>
      <c r="O45" s="181"/>
      <c r="P45" s="181"/>
      <c r="Q45" s="181"/>
      <c r="R45" s="181"/>
      <c r="S45" s="181"/>
      <c r="T45" s="181"/>
      <c r="U45" s="181"/>
    </row>
    <row r="46" spans="2:21" ht="15" customHeight="1">
      <c r="D46" s="53" t="s">
        <v>112</v>
      </c>
      <c r="E46" s="53"/>
      <c r="F46" s="181"/>
      <c r="G46" s="181"/>
      <c r="H46" s="181"/>
      <c r="I46" s="181"/>
      <c r="J46" s="181"/>
      <c r="K46" s="181"/>
      <c r="L46" s="181"/>
      <c r="M46" s="181"/>
      <c r="N46" s="181"/>
      <c r="O46" s="181"/>
      <c r="P46" s="181"/>
      <c r="Q46" s="181"/>
      <c r="R46" s="181"/>
      <c r="S46" s="181"/>
      <c r="T46" s="181"/>
      <c r="U46" s="181"/>
    </row>
    <row r="47" spans="2:21" ht="7.5" customHeight="1">
      <c r="E47" s="181"/>
      <c r="F47" s="181"/>
      <c r="G47" s="181"/>
      <c r="H47" s="181"/>
      <c r="I47" s="181"/>
      <c r="J47" s="181"/>
      <c r="K47" s="181"/>
      <c r="L47" s="181"/>
      <c r="M47" s="181"/>
      <c r="N47" s="181"/>
      <c r="O47" s="181"/>
      <c r="P47" s="181"/>
      <c r="Q47" s="181"/>
      <c r="R47" s="181"/>
      <c r="S47" s="181"/>
      <c r="T47" s="181"/>
      <c r="U47" s="181"/>
    </row>
    <row r="48" spans="2:21" ht="15" customHeight="1">
      <c r="C48" s="181" t="s">
        <v>128</v>
      </c>
      <c r="E48" s="181"/>
      <c r="F48" s="181"/>
      <c r="G48" s="181"/>
      <c r="H48" s="181"/>
      <c r="I48" s="181"/>
      <c r="J48" s="181"/>
      <c r="K48" s="181"/>
      <c r="L48" s="181"/>
      <c r="M48" s="181"/>
      <c r="N48" s="181"/>
      <c r="O48" s="181"/>
      <c r="P48" s="181"/>
      <c r="Q48" s="181"/>
      <c r="R48" s="181"/>
      <c r="S48" s="181"/>
      <c r="T48" s="181"/>
      <c r="U48" s="181"/>
    </row>
    <row r="49" spans="2:20" ht="15" customHeight="1">
      <c r="B49" s="213"/>
      <c r="C49" s="181" t="s">
        <v>113</v>
      </c>
      <c r="E49" s="181"/>
      <c r="G49" s="181"/>
      <c r="I49" s="181"/>
      <c r="K49" s="181"/>
      <c r="M49" s="181"/>
      <c r="O49" s="181"/>
      <c r="Q49" s="181"/>
      <c r="R49" s="181"/>
      <c r="S49" s="181"/>
      <c r="T49" s="181"/>
    </row>
    <row r="50" spans="2:20" ht="15" customHeight="1">
      <c r="B50" s="213"/>
      <c r="C50" s="181" t="s">
        <v>114</v>
      </c>
    </row>
    <row r="51" spans="2:20" ht="15" customHeight="1">
      <c r="B51" s="213"/>
      <c r="C51" s="181" t="s">
        <v>115</v>
      </c>
    </row>
    <row r="52" spans="2:20" ht="15" customHeight="1">
      <c r="B52" s="213"/>
      <c r="C52" s="181" t="s">
        <v>129</v>
      </c>
    </row>
    <row r="53" spans="2:20" ht="15" customHeight="1">
      <c r="B53" s="213"/>
      <c r="C53" s="181" t="s">
        <v>116</v>
      </c>
    </row>
    <row r="54" spans="2:20" ht="15" customHeight="1">
      <c r="B54" s="213"/>
    </row>
    <row r="55" spans="2:20" ht="15" customHeight="1">
      <c r="B55" s="213"/>
    </row>
    <row r="56" spans="2:20" ht="15" customHeight="1">
      <c r="B56" s="213"/>
    </row>
    <row r="57" spans="2:20" ht="15" customHeight="1">
      <c r="B57" s="213"/>
    </row>
    <row r="58" spans="2:20" ht="15" customHeight="1">
      <c r="B58" s="213"/>
    </row>
    <row r="59" spans="2:20" ht="15" customHeight="1">
      <c r="B59" s="213"/>
    </row>
    <row r="60" spans="2:20" ht="15" customHeight="1">
      <c r="B60" s="213"/>
    </row>
    <row r="61" spans="2:20" ht="15" customHeight="1">
      <c r="B61" s="213"/>
    </row>
    <row r="62" spans="2:20" ht="15" customHeight="1">
      <c r="B62" s="213"/>
    </row>
    <row r="63" spans="2:20" ht="15" customHeight="1">
      <c r="B63" s="213"/>
    </row>
  </sheetData>
  <mergeCells count="3">
    <mergeCell ref="C1:U1"/>
    <mergeCell ref="B2:U2"/>
    <mergeCell ref="B6:C6"/>
  </mergeCells>
  <phoneticPr fontId="8"/>
  <pageMargins left="0.78740157480314965" right="0.78740157480314965" top="0.78740157480314965" bottom="0.78740157480314965" header="0.51181102362204722" footer="0.51181102362204722"/>
  <pageSetup paperSize="8" scale="98"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0"/>
  <sheetViews>
    <sheetView showGridLines="0" view="pageBreakPreview" zoomScaleNormal="100" zoomScaleSheetLayoutView="100" workbookViewId="0">
      <selection activeCell="K9" sqref="K9"/>
    </sheetView>
  </sheetViews>
  <sheetFormatPr defaultColWidth="9.140625" defaultRowHeight="15" customHeight="1"/>
  <cols>
    <col min="1" max="1" width="1.42578125" style="1" customWidth="1"/>
    <col min="2" max="2" width="3.42578125" style="1" customWidth="1"/>
    <col min="3" max="3" width="20" style="1" customWidth="1"/>
    <col min="4" max="17" width="12" style="1" customWidth="1"/>
    <col min="18" max="18" width="14.28515625" style="1" customWidth="1"/>
    <col min="19" max="19" width="1.42578125" style="1" customWidth="1"/>
    <col min="20" max="16384" width="9.140625" style="1"/>
  </cols>
  <sheetData>
    <row r="1" spans="2:18" ht="15" customHeight="1">
      <c r="R1" s="235" t="s">
        <v>508</v>
      </c>
    </row>
    <row r="2" spans="2:18" ht="17.25">
      <c r="B2" s="1239" t="s">
        <v>84</v>
      </c>
      <c r="C2" s="1239"/>
      <c r="D2" s="1239"/>
      <c r="E2" s="1239"/>
      <c r="F2" s="1239"/>
      <c r="G2" s="1239"/>
      <c r="H2" s="1239"/>
      <c r="I2" s="1239"/>
      <c r="J2" s="1239"/>
      <c r="K2" s="1239"/>
      <c r="L2" s="1239"/>
      <c r="M2" s="1239"/>
      <c r="N2" s="1239"/>
      <c r="O2" s="1239"/>
      <c r="P2" s="1239"/>
      <c r="Q2" s="1239"/>
      <c r="R2" s="1239"/>
    </row>
    <row r="3" spans="2:18" ht="15" customHeight="1">
      <c r="R3" s="235" t="s">
        <v>369</v>
      </c>
    </row>
    <row r="4" spans="2:18" ht="22.5" customHeight="1">
      <c r="B4" s="1253" t="s">
        <v>81</v>
      </c>
      <c r="C4" s="1253"/>
      <c r="D4" s="172" t="s">
        <v>145</v>
      </c>
      <c r="E4" s="172" t="s">
        <v>146</v>
      </c>
      <c r="F4" s="172" t="s">
        <v>147</v>
      </c>
      <c r="G4" s="172" t="s">
        <v>148</v>
      </c>
      <c r="H4" s="172" t="s">
        <v>149</v>
      </c>
      <c r="I4" s="172" t="s">
        <v>150</v>
      </c>
      <c r="J4" s="172" t="s">
        <v>151</v>
      </c>
      <c r="K4" s="172" t="s">
        <v>152</v>
      </c>
      <c r="L4" s="172" t="s">
        <v>153</v>
      </c>
      <c r="M4" s="172" t="s">
        <v>154</v>
      </c>
      <c r="N4" s="172" t="s">
        <v>155</v>
      </c>
      <c r="O4" s="172" t="s">
        <v>156</v>
      </c>
      <c r="P4" s="172" t="s">
        <v>157</v>
      </c>
      <c r="Q4" s="172" t="s">
        <v>370</v>
      </c>
      <c r="R4" s="243" t="s">
        <v>79</v>
      </c>
    </row>
    <row r="5" spans="2:18" ht="22.5" customHeight="1">
      <c r="B5" s="112" t="s">
        <v>371</v>
      </c>
      <c r="C5" s="112"/>
      <c r="D5" s="299">
        <f>SUM(D6,D11,D16,D21)</f>
        <v>0</v>
      </c>
      <c r="E5" s="299">
        <f t="shared" ref="E5:P5" si="0">SUM(E6,E11,E16,E21)</f>
        <v>0</v>
      </c>
      <c r="F5" s="299">
        <f t="shared" si="0"/>
        <v>0</v>
      </c>
      <c r="G5" s="299">
        <f t="shared" si="0"/>
        <v>0</v>
      </c>
      <c r="H5" s="299">
        <f t="shared" si="0"/>
        <v>0</v>
      </c>
      <c r="I5" s="299">
        <f t="shared" si="0"/>
        <v>0</v>
      </c>
      <c r="J5" s="299">
        <f t="shared" si="0"/>
        <v>0</v>
      </c>
      <c r="K5" s="299">
        <f t="shared" si="0"/>
        <v>0</v>
      </c>
      <c r="L5" s="299">
        <f t="shared" si="0"/>
        <v>0</v>
      </c>
      <c r="M5" s="299">
        <f t="shared" si="0"/>
        <v>0</v>
      </c>
      <c r="N5" s="299">
        <f t="shared" si="0"/>
        <v>0</v>
      </c>
      <c r="O5" s="299">
        <f t="shared" si="0"/>
        <v>0</v>
      </c>
      <c r="P5" s="299">
        <f t="shared" si="0"/>
        <v>0</v>
      </c>
      <c r="Q5" s="299">
        <f>SUM(Q6,Q11,Q16,Q21)</f>
        <v>0</v>
      </c>
      <c r="R5" s="299">
        <f>SUM(D5:Q5)</f>
        <v>0</v>
      </c>
    </row>
    <row r="6" spans="2:18" ht="22.5" customHeight="1">
      <c r="B6" s="118" t="s">
        <v>310</v>
      </c>
      <c r="C6" s="173"/>
      <c r="D6" s="346"/>
      <c r="E6" s="299">
        <f t="shared" ref="E6:P6" si="1">SUM(E7:E10)</f>
        <v>0</v>
      </c>
      <c r="F6" s="299">
        <f t="shared" si="1"/>
        <v>0</v>
      </c>
      <c r="G6" s="299">
        <f t="shared" si="1"/>
        <v>0</v>
      </c>
      <c r="H6" s="299">
        <f t="shared" si="1"/>
        <v>0</v>
      </c>
      <c r="I6" s="299">
        <f t="shared" si="1"/>
        <v>0</v>
      </c>
      <c r="J6" s="299">
        <f t="shared" si="1"/>
        <v>0</v>
      </c>
      <c r="K6" s="299">
        <f t="shared" si="1"/>
        <v>0</v>
      </c>
      <c r="L6" s="299">
        <f t="shared" si="1"/>
        <v>0</v>
      </c>
      <c r="M6" s="299">
        <f t="shared" si="1"/>
        <v>0</v>
      </c>
      <c r="N6" s="299">
        <f t="shared" si="1"/>
        <v>0</v>
      </c>
      <c r="O6" s="299">
        <f t="shared" si="1"/>
        <v>0</v>
      </c>
      <c r="P6" s="299">
        <f t="shared" si="1"/>
        <v>0</v>
      </c>
      <c r="Q6" s="299">
        <f>SUM(Q7:Q10)</f>
        <v>0</v>
      </c>
      <c r="R6" s="299">
        <f t="shared" ref="R6:R25" si="2">SUM(D6:Q6)</f>
        <v>0</v>
      </c>
    </row>
    <row r="7" spans="2:18" ht="22.5" customHeight="1">
      <c r="B7" s="174"/>
      <c r="C7" s="175" t="s">
        <v>82</v>
      </c>
      <c r="D7" s="345"/>
      <c r="E7" s="415"/>
      <c r="F7" s="415"/>
      <c r="G7" s="415"/>
      <c r="H7" s="415"/>
      <c r="I7" s="415"/>
      <c r="J7" s="415"/>
      <c r="K7" s="415"/>
      <c r="L7" s="415"/>
      <c r="M7" s="415"/>
      <c r="N7" s="415"/>
      <c r="O7" s="415"/>
      <c r="P7" s="415"/>
      <c r="Q7" s="415"/>
      <c r="R7" s="299">
        <f t="shared" si="2"/>
        <v>0</v>
      </c>
    </row>
    <row r="8" spans="2:18" ht="22.5" customHeight="1">
      <c r="B8" s="174"/>
      <c r="C8" s="175" t="s">
        <v>83</v>
      </c>
      <c r="D8" s="345"/>
      <c r="E8" s="415"/>
      <c r="F8" s="415"/>
      <c r="G8" s="415"/>
      <c r="H8" s="415"/>
      <c r="I8" s="415"/>
      <c r="J8" s="415"/>
      <c r="K8" s="415"/>
      <c r="L8" s="415"/>
      <c r="M8" s="415"/>
      <c r="N8" s="415"/>
      <c r="O8" s="415"/>
      <c r="P8" s="415"/>
      <c r="Q8" s="415"/>
      <c r="R8" s="299">
        <f t="shared" si="2"/>
        <v>0</v>
      </c>
    </row>
    <row r="9" spans="2:18" ht="22.5" customHeight="1">
      <c r="B9" s="174"/>
      <c r="C9" s="175" t="s">
        <v>418</v>
      </c>
      <c r="D9" s="345"/>
      <c r="E9" s="415"/>
      <c r="F9" s="415"/>
      <c r="G9" s="415"/>
      <c r="H9" s="415"/>
      <c r="I9" s="415"/>
      <c r="J9" s="415"/>
      <c r="K9" s="415"/>
      <c r="L9" s="415"/>
      <c r="M9" s="415"/>
      <c r="N9" s="415"/>
      <c r="O9" s="415"/>
      <c r="P9" s="415"/>
      <c r="Q9" s="415"/>
      <c r="R9" s="299">
        <f t="shared" ref="R9:R10" si="3">SUM(D9:Q9)</f>
        <v>0</v>
      </c>
    </row>
    <row r="10" spans="2:18" ht="22.5" customHeight="1">
      <c r="B10" s="177"/>
      <c r="C10" s="175" t="s">
        <v>80</v>
      </c>
      <c r="D10" s="345"/>
      <c r="E10" s="415"/>
      <c r="F10" s="415"/>
      <c r="G10" s="415"/>
      <c r="H10" s="415"/>
      <c r="I10" s="415"/>
      <c r="J10" s="415"/>
      <c r="K10" s="415"/>
      <c r="L10" s="415"/>
      <c r="M10" s="415"/>
      <c r="N10" s="415"/>
      <c r="O10" s="415"/>
      <c r="P10" s="415"/>
      <c r="Q10" s="415"/>
      <c r="R10" s="299">
        <f t="shared" si="3"/>
        <v>0</v>
      </c>
    </row>
    <row r="11" spans="2:18" ht="22.5" customHeight="1">
      <c r="B11" s="118" t="s">
        <v>316</v>
      </c>
      <c r="C11" s="173"/>
      <c r="D11" s="299">
        <f>SUM(D12:D15)</f>
        <v>0</v>
      </c>
      <c r="E11" s="299">
        <f t="shared" ref="E11:P11" si="4">SUM(E12:E15)</f>
        <v>0</v>
      </c>
      <c r="F11" s="299">
        <f t="shared" si="4"/>
        <v>0</v>
      </c>
      <c r="G11" s="299">
        <f t="shared" si="4"/>
        <v>0</v>
      </c>
      <c r="H11" s="299">
        <f t="shared" si="4"/>
        <v>0</v>
      </c>
      <c r="I11" s="299">
        <f t="shared" si="4"/>
        <v>0</v>
      </c>
      <c r="J11" s="299">
        <f t="shared" si="4"/>
        <v>0</v>
      </c>
      <c r="K11" s="299">
        <f t="shared" si="4"/>
        <v>0</v>
      </c>
      <c r="L11" s="299">
        <f t="shared" si="4"/>
        <v>0</v>
      </c>
      <c r="M11" s="299">
        <f t="shared" si="4"/>
        <v>0</v>
      </c>
      <c r="N11" s="299">
        <f t="shared" si="4"/>
        <v>0</v>
      </c>
      <c r="O11" s="299">
        <f t="shared" si="4"/>
        <v>0</v>
      </c>
      <c r="P11" s="299">
        <f t="shared" si="4"/>
        <v>0</v>
      </c>
      <c r="Q11" s="299">
        <f>SUM(Q12:Q15)</f>
        <v>0</v>
      </c>
      <c r="R11" s="299">
        <f t="shared" si="2"/>
        <v>0</v>
      </c>
    </row>
    <row r="12" spans="2:18" ht="22.5" customHeight="1">
      <c r="B12" s="174"/>
      <c r="C12" s="175" t="s">
        <v>82</v>
      </c>
      <c r="D12" s="415"/>
      <c r="E12" s="415"/>
      <c r="F12" s="415"/>
      <c r="G12" s="415"/>
      <c r="H12" s="415"/>
      <c r="I12" s="415"/>
      <c r="J12" s="415"/>
      <c r="K12" s="415"/>
      <c r="L12" s="415"/>
      <c r="M12" s="415"/>
      <c r="N12" s="415"/>
      <c r="O12" s="415"/>
      <c r="P12" s="415"/>
      <c r="Q12" s="415"/>
      <c r="R12" s="299">
        <f t="shared" si="2"/>
        <v>0</v>
      </c>
    </row>
    <row r="13" spans="2:18" ht="22.5" customHeight="1">
      <c r="B13" s="174"/>
      <c r="C13" s="175" t="s">
        <v>83</v>
      </c>
      <c r="D13" s="415"/>
      <c r="E13" s="415"/>
      <c r="F13" s="415"/>
      <c r="G13" s="415"/>
      <c r="H13" s="415"/>
      <c r="I13" s="415"/>
      <c r="J13" s="415"/>
      <c r="K13" s="415"/>
      <c r="L13" s="415"/>
      <c r="M13" s="415"/>
      <c r="N13" s="415"/>
      <c r="O13" s="415"/>
      <c r="P13" s="415"/>
      <c r="Q13" s="415"/>
      <c r="R13" s="299">
        <f t="shared" si="2"/>
        <v>0</v>
      </c>
    </row>
    <row r="14" spans="2:18" ht="22.5" customHeight="1">
      <c r="B14" s="174"/>
      <c r="C14" s="175" t="s">
        <v>418</v>
      </c>
      <c r="D14" s="415"/>
      <c r="E14" s="415"/>
      <c r="F14" s="415"/>
      <c r="G14" s="415"/>
      <c r="H14" s="415"/>
      <c r="I14" s="415"/>
      <c r="J14" s="415"/>
      <c r="K14" s="415"/>
      <c r="L14" s="415"/>
      <c r="M14" s="415"/>
      <c r="N14" s="415"/>
      <c r="O14" s="415"/>
      <c r="P14" s="415"/>
      <c r="Q14" s="415"/>
      <c r="R14" s="299">
        <f t="shared" ref="R14" si="5">SUM(D14:Q14)</f>
        <v>0</v>
      </c>
    </row>
    <row r="15" spans="2:18" ht="22.5" customHeight="1">
      <c r="B15" s="177"/>
      <c r="C15" s="175" t="s">
        <v>80</v>
      </c>
      <c r="D15" s="415"/>
      <c r="E15" s="415"/>
      <c r="F15" s="415"/>
      <c r="G15" s="415"/>
      <c r="H15" s="415"/>
      <c r="I15" s="415"/>
      <c r="J15" s="415"/>
      <c r="K15" s="415"/>
      <c r="L15" s="415"/>
      <c r="M15" s="415"/>
      <c r="N15" s="415"/>
      <c r="O15" s="415"/>
      <c r="P15" s="415"/>
      <c r="Q15" s="415"/>
      <c r="R15" s="299">
        <f t="shared" si="2"/>
        <v>0</v>
      </c>
    </row>
    <row r="16" spans="2:18" ht="22.5" customHeight="1">
      <c r="B16" s="118" t="s">
        <v>317</v>
      </c>
      <c r="C16" s="173"/>
      <c r="D16" s="299">
        <f>SUM(D17:D20)</f>
        <v>0</v>
      </c>
      <c r="E16" s="299">
        <f t="shared" ref="E16:P16" si="6">SUM(E17:E20)</f>
        <v>0</v>
      </c>
      <c r="F16" s="299">
        <f t="shared" si="6"/>
        <v>0</v>
      </c>
      <c r="G16" s="299">
        <f t="shared" si="6"/>
        <v>0</v>
      </c>
      <c r="H16" s="299">
        <f t="shared" si="6"/>
        <v>0</v>
      </c>
      <c r="I16" s="299">
        <f t="shared" si="6"/>
        <v>0</v>
      </c>
      <c r="J16" s="299">
        <f t="shared" si="6"/>
        <v>0</v>
      </c>
      <c r="K16" s="299">
        <f t="shared" si="6"/>
        <v>0</v>
      </c>
      <c r="L16" s="299">
        <f t="shared" si="6"/>
        <v>0</v>
      </c>
      <c r="M16" s="299">
        <f t="shared" si="6"/>
        <v>0</v>
      </c>
      <c r="N16" s="299">
        <f t="shared" si="6"/>
        <v>0</v>
      </c>
      <c r="O16" s="299">
        <f t="shared" si="6"/>
        <v>0</v>
      </c>
      <c r="P16" s="299">
        <f t="shared" si="6"/>
        <v>0</v>
      </c>
      <c r="Q16" s="299">
        <f>SUM(Q17:Q20)</f>
        <v>0</v>
      </c>
      <c r="R16" s="299">
        <f t="shared" si="2"/>
        <v>0</v>
      </c>
    </row>
    <row r="17" spans="2:18" ht="22.5" customHeight="1">
      <c r="B17" s="174"/>
      <c r="C17" s="175" t="s">
        <v>82</v>
      </c>
      <c r="D17" s="415"/>
      <c r="E17" s="415"/>
      <c r="F17" s="415"/>
      <c r="G17" s="415"/>
      <c r="H17" s="415"/>
      <c r="I17" s="415"/>
      <c r="J17" s="415"/>
      <c r="K17" s="415"/>
      <c r="L17" s="415"/>
      <c r="M17" s="415"/>
      <c r="N17" s="415"/>
      <c r="O17" s="415"/>
      <c r="P17" s="415"/>
      <c r="Q17" s="415"/>
      <c r="R17" s="299">
        <f t="shared" si="2"/>
        <v>0</v>
      </c>
    </row>
    <row r="18" spans="2:18" ht="22.5" customHeight="1">
      <c r="B18" s="174"/>
      <c r="C18" s="175" t="s">
        <v>83</v>
      </c>
      <c r="D18" s="415"/>
      <c r="E18" s="415"/>
      <c r="F18" s="415"/>
      <c r="G18" s="415"/>
      <c r="H18" s="415"/>
      <c r="I18" s="415"/>
      <c r="J18" s="415"/>
      <c r="K18" s="415"/>
      <c r="L18" s="415"/>
      <c r="M18" s="415"/>
      <c r="N18" s="415"/>
      <c r="O18" s="415"/>
      <c r="P18" s="415"/>
      <c r="Q18" s="415"/>
      <c r="R18" s="299">
        <f t="shared" si="2"/>
        <v>0</v>
      </c>
    </row>
    <row r="19" spans="2:18" ht="22.5" customHeight="1">
      <c r="B19" s="174"/>
      <c r="C19" s="175" t="s">
        <v>418</v>
      </c>
      <c r="D19" s="415"/>
      <c r="E19" s="415"/>
      <c r="F19" s="415"/>
      <c r="G19" s="415"/>
      <c r="H19" s="415"/>
      <c r="I19" s="415"/>
      <c r="J19" s="415"/>
      <c r="K19" s="415"/>
      <c r="L19" s="415"/>
      <c r="M19" s="415"/>
      <c r="N19" s="415"/>
      <c r="O19" s="415"/>
      <c r="P19" s="415"/>
      <c r="Q19" s="415"/>
      <c r="R19" s="299">
        <f t="shared" ref="R19" si="7">SUM(D19:Q19)</f>
        <v>0</v>
      </c>
    </row>
    <row r="20" spans="2:18" ht="22.5" customHeight="1">
      <c r="B20" s="177"/>
      <c r="C20" s="175" t="s">
        <v>80</v>
      </c>
      <c r="D20" s="415"/>
      <c r="E20" s="415"/>
      <c r="F20" s="415"/>
      <c r="G20" s="415"/>
      <c r="H20" s="415"/>
      <c r="I20" s="415"/>
      <c r="J20" s="415"/>
      <c r="K20" s="415"/>
      <c r="L20" s="415"/>
      <c r="M20" s="415"/>
      <c r="N20" s="415"/>
      <c r="O20" s="415"/>
      <c r="P20" s="415"/>
      <c r="Q20" s="415"/>
      <c r="R20" s="299">
        <f t="shared" si="2"/>
        <v>0</v>
      </c>
    </row>
    <row r="21" spans="2:18" ht="22.5" customHeight="1">
      <c r="B21" s="118" t="s">
        <v>318</v>
      </c>
      <c r="C21" s="173"/>
      <c r="D21" s="299">
        <f>SUM(D22:D25)</f>
        <v>0</v>
      </c>
      <c r="E21" s="299">
        <f t="shared" ref="E21:P21" si="8">SUM(E22:E25)</f>
        <v>0</v>
      </c>
      <c r="F21" s="299">
        <f t="shared" si="8"/>
        <v>0</v>
      </c>
      <c r="G21" s="299">
        <f t="shared" si="8"/>
        <v>0</v>
      </c>
      <c r="H21" s="299">
        <f t="shared" si="8"/>
        <v>0</v>
      </c>
      <c r="I21" s="299">
        <f t="shared" si="8"/>
        <v>0</v>
      </c>
      <c r="J21" s="299">
        <f t="shared" si="8"/>
        <v>0</v>
      </c>
      <c r="K21" s="299">
        <f t="shared" si="8"/>
        <v>0</v>
      </c>
      <c r="L21" s="299">
        <f t="shared" si="8"/>
        <v>0</v>
      </c>
      <c r="M21" s="299">
        <f t="shared" si="8"/>
        <v>0</v>
      </c>
      <c r="N21" s="299">
        <f t="shared" si="8"/>
        <v>0</v>
      </c>
      <c r="O21" s="299">
        <f t="shared" si="8"/>
        <v>0</v>
      </c>
      <c r="P21" s="299">
        <f t="shared" si="8"/>
        <v>0</v>
      </c>
      <c r="Q21" s="299">
        <f>SUM(Q22:Q25)</f>
        <v>0</v>
      </c>
      <c r="R21" s="299">
        <f t="shared" si="2"/>
        <v>0</v>
      </c>
    </row>
    <row r="22" spans="2:18" ht="22.5" customHeight="1">
      <c r="B22" s="174"/>
      <c r="C22" s="175" t="s">
        <v>82</v>
      </c>
      <c r="D22" s="415"/>
      <c r="E22" s="415"/>
      <c r="F22" s="415"/>
      <c r="G22" s="415"/>
      <c r="H22" s="415"/>
      <c r="I22" s="415"/>
      <c r="J22" s="415"/>
      <c r="K22" s="415"/>
      <c r="L22" s="415"/>
      <c r="M22" s="415"/>
      <c r="N22" s="415"/>
      <c r="O22" s="415"/>
      <c r="P22" s="415"/>
      <c r="Q22" s="415"/>
      <c r="R22" s="299">
        <f t="shared" si="2"/>
        <v>0</v>
      </c>
    </row>
    <row r="23" spans="2:18" ht="22.5" customHeight="1">
      <c r="B23" s="174"/>
      <c r="C23" s="175" t="s">
        <v>83</v>
      </c>
      <c r="D23" s="415"/>
      <c r="E23" s="415"/>
      <c r="F23" s="415"/>
      <c r="G23" s="415"/>
      <c r="H23" s="415"/>
      <c r="I23" s="415"/>
      <c r="J23" s="415"/>
      <c r="K23" s="415"/>
      <c r="L23" s="415"/>
      <c r="M23" s="415"/>
      <c r="N23" s="415"/>
      <c r="O23" s="415"/>
      <c r="P23" s="415"/>
      <c r="Q23" s="415"/>
      <c r="R23" s="299">
        <f t="shared" si="2"/>
        <v>0</v>
      </c>
    </row>
    <row r="24" spans="2:18" ht="22.5" customHeight="1">
      <c r="B24" s="174"/>
      <c r="C24" s="175" t="s">
        <v>418</v>
      </c>
      <c r="D24" s="415"/>
      <c r="E24" s="415"/>
      <c r="F24" s="415"/>
      <c r="G24" s="415"/>
      <c r="H24" s="415"/>
      <c r="I24" s="415"/>
      <c r="J24" s="415"/>
      <c r="K24" s="415"/>
      <c r="L24" s="415"/>
      <c r="M24" s="415"/>
      <c r="N24" s="415"/>
      <c r="O24" s="415"/>
      <c r="P24" s="415"/>
      <c r="Q24" s="415"/>
      <c r="R24" s="299">
        <f t="shared" ref="R24" si="9">SUM(D24:Q24)</f>
        <v>0</v>
      </c>
    </row>
    <row r="25" spans="2:18" ht="22.5" customHeight="1">
      <c r="B25" s="177"/>
      <c r="C25" s="175" t="s">
        <v>80</v>
      </c>
      <c r="D25" s="415"/>
      <c r="E25" s="415"/>
      <c r="F25" s="415"/>
      <c r="G25" s="415"/>
      <c r="H25" s="415"/>
      <c r="I25" s="415"/>
      <c r="J25" s="415"/>
      <c r="K25" s="415"/>
      <c r="L25" s="415"/>
      <c r="M25" s="415"/>
      <c r="N25" s="415"/>
      <c r="O25" s="415"/>
      <c r="P25" s="415"/>
      <c r="Q25" s="415"/>
      <c r="R25" s="299">
        <f t="shared" si="2"/>
        <v>0</v>
      </c>
    </row>
    <row r="26" spans="2:18" ht="7.5" customHeight="1"/>
    <row r="27" spans="2:18" ht="22.5" customHeight="1">
      <c r="B27" s="93" t="s">
        <v>372</v>
      </c>
      <c r="C27" s="95"/>
      <c r="D27" s="300">
        <f>SUM(D7,D12,D17,D22)</f>
        <v>0</v>
      </c>
      <c r="E27" s="300">
        <f t="shared" ref="E27:P27" si="10">SUM(E7,E12,E17,E22)</f>
        <v>0</v>
      </c>
      <c r="F27" s="300">
        <f t="shared" si="10"/>
        <v>0</v>
      </c>
      <c r="G27" s="300">
        <f t="shared" si="10"/>
        <v>0</v>
      </c>
      <c r="H27" s="300">
        <f t="shared" si="10"/>
        <v>0</v>
      </c>
      <c r="I27" s="300">
        <f t="shared" si="10"/>
        <v>0</v>
      </c>
      <c r="J27" s="300">
        <f t="shared" si="10"/>
        <v>0</v>
      </c>
      <c r="K27" s="300">
        <f t="shared" si="10"/>
        <v>0</v>
      </c>
      <c r="L27" s="300">
        <f t="shared" si="10"/>
        <v>0</v>
      </c>
      <c r="M27" s="300">
        <f t="shared" si="10"/>
        <v>0</v>
      </c>
      <c r="N27" s="300">
        <f t="shared" si="10"/>
        <v>0</v>
      </c>
      <c r="O27" s="300">
        <f t="shared" si="10"/>
        <v>0</v>
      </c>
      <c r="P27" s="300">
        <f t="shared" si="10"/>
        <v>0</v>
      </c>
      <c r="Q27" s="300">
        <f>SUM(Q7,Q12,Q17,Q22)</f>
        <v>0</v>
      </c>
      <c r="R27" s="300">
        <f>SUM(R7,R12,R17,R22)</f>
        <v>0</v>
      </c>
    </row>
    <row r="28" spans="2:18" ht="22.5" customHeight="1">
      <c r="B28" s="93" t="s">
        <v>373</v>
      </c>
      <c r="C28" s="95"/>
      <c r="D28" s="300">
        <f>SUM(D8,D13,D18,D23)</f>
        <v>0</v>
      </c>
      <c r="E28" s="300">
        <f t="shared" ref="E28:R29" si="11">SUM(E8,E13,E18,E23)</f>
        <v>0</v>
      </c>
      <c r="F28" s="300">
        <f t="shared" si="11"/>
        <v>0</v>
      </c>
      <c r="G28" s="300">
        <f t="shared" si="11"/>
        <v>0</v>
      </c>
      <c r="H28" s="300">
        <f t="shared" si="11"/>
        <v>0</v>
      </c>
      <c r="I28" s="300">
        <f t="shared" si="11"/>
        <v>0</v>
      </c>
      <c r="J28" s="300">
        <f t="shared" si="11"/>
        <v>0</v>
      </c>
      <c r="K28" s="300">
        <f t="shared" si="11"/>
        <v>0</v>
      </c>
      <c r="L28" s="300">
        <f t="shared" si="11"/>
        <v>0</v>
      </c>
      <c r="M28" s="300">
        <f t="shared" si="11"/>
        <v>0</v>
      </c>
      <c r="N28" s="300">
        <f t="shared" si="11"/>
        <v>0</v>
      </c>
      <c r="O28" s="300">
        <f t="shared" si="11"/>
        <v>0</v>
      </c>
      <c r="P28" s="300">
        <f t="shared" si="11"/>
        <v>0</v>
      </c>
      <c r="Q28" s="300">
        <f>SUM(Q8,Q13,Q18,Q23)</f>
        <v>0</v>
      </c>
      <c r="R28" s="300">
        <f t="shared" si="11"/>
        <v>0</v>
      </c>
    </row>
    <row r="29" spans="2:18" ht="22.5" customHeight="1">
      <c r="B29" s="93" t="s">
        <v>419</v>
      </c>
      <c r="C29" s="95"/>
      <c r="D29" s="300">
        <f>SUM(D9,D14,D19,D24)</f>
        <v>0</v>
      </c>
      <c r="E29" s="300">
        <f t="shared" si="11"/>
        <v>0</v>
      </c>
      <c r="F29" s="300">
        <f t="shared" si="11"/>
        <v>0</v>
      </c>
      <c r="G29" s="300">
        <f t="shared" si="11"/>
        <v>0</v>
      </c>
      <c r="H29" s="300">
        <f t="shared" si="11"/>
        <v>0</v>
      </c>
      <c r="I29" s="300">
        <f t="shared" si="11"/>
        <v>0</v>
      </c>
      <c r="J29" s="300">
        <f t="shared" si="11"/>
        <v>0</v>
      </c>
      <c r="K29" s="300">
        <f t="shared" si="11"/>
        <v>0</v>
      </c>
      <c r="L29" s="300">
        <f t="shared" si="11"/>
        <v>0</v>
      </c>
      <c r="M29" s="300">
        <f t="shared" si="11"/>
        <v>0</v>
      </c>
      <c r="N29" s="300">
        <f t="shared" si="11"/>
        <v>0</v>
      </c>
      <c r="O29" s="300">
        <f t="shared" si="11"/>
        <v>0</v>
      </c>
      <c r="P29" s="300">
        <f t="shared" si="11"/>
        <v>0</v>
      </c>
      <c r="Q29" s="300">
        <f>SUM(Q9,Q14,Q19,Q24)</f>
        <v>0</v>
      </c>
      <c r="R29" s="300">
        <f t="shared" si="11"/>
        <v>0</v>
      </c>
    </row>
    <row r="30" spans="2:18" ht="22.5" customHeight="1">
      <c r="B30" s="93" t="s">
        <v>374</v>
      </c>
      <c r="C30" s="95"/>
      <c r="D30" s="300">
        <f>SUM(D10,D15,D20,D25)</f>
        <v>0</v>
      </c>
      <c r="E30" s="300">
        <f t="shared" ref="E30:P30" si="12">SUM(E10,E15,E20,E25)</f>
        <v>0</v>
      </c>
      <c r="F30" s="300">
        <f t="shared" si="12"/>
        <v>0</v>
      </c>
      <c r="G30" s="300">
        <f t="shared" si="12"/>
        <v>0</v>
      </c>
      <c r="H30" s="300">
        <f t="shared" si="12"/>
        <v>0</v>
      </c>
      <c r="I30" s="300">
        <f t="shared" si="12"/>
        <v>0</v>
      </c>
      <c r="J30" s="300">
        <f t="shared" si="12"/>
        <v>0</v>
      </c>
      <c r="K30" s="300">
        <f t="shared" si="12"/>
        <v>0</v>
      </c>
      <c r="L30" s="300">
        <f t="shared" si="12"/>
        <v>0</v>
      </c>
      <c r="M30" s="300">
        <f t="shared" si="12"/>
        <v>0</v>
      </c>
      <c r="N30" s="300">
        <f t="shared" si="12"/>
        <v>0</v>
      </c>
      <c r="O30" s="300">
        <f t="shared" si="12"/>
        <v>0</v>
      </c>
      <c r="P30" s="300">
        <f t="shared" si="12"/>
        <v>0</v>
      </c>
      <c r="Q30" s="300">
        <f>SUM(Q10,Q15,Q20,Q25)</f>
        <v>0</v>
      </c>
      <c r="R30" s="300">
        <f>SUM(R10,R15,R20,R25)</f>
        <v>0</v>
      </c>
    </row>
    <row r="31" spans="2:18" ht="7.5" customHeight="1">
      <c r="D31" s="91"/>
    </row>
    <row r="32" spans="2:18" ht="22.5" customHeight="1">
      <c r="L32" s="279" t="s">
        <v>126</v>
      </c>
      <c r="M32" s="99"/>
      <c r="N32" s="99"/>
      <c r="O32" s="99"/>
      <c r="P32" s="99"/>
      <c r="Q32" s="100"/>
      <c r="R32" s="176">
        <f>R5</f>
        <v>0</v>
      </c>
    </row>
    <row r="33" spans="1:18" ht="22.5" customHeight="1">
      <c r="L33" s="279" t="s">
        <v>127</v>
      </c>
      <c r="M33" s="99"/>
      <c r="N33" s="99"/>
      <c r="O33" s="99"/>
      <c r="P33" s="99"/>
      <c r="Q33" s="100"/>
      <c r="R33" s="178">
        <f>ROUNDUP(R32/1.1,0)</f>
        <v>0</v>
      </c>
    </row>
    <row r="34" spans="1:18" ht="7.5" customHeight="1">
      <c r="R34" s="179"/>
    </row>
    <row r="35" spans="1:18" s="5" customFormat="1" ht="15" customHeight="1">
      <c r="A35" s="347" t="s">
        <v>19</v>
      </c>
    </row>
    <row r="36" spans="1:18" s="5" customFormat="1" ht="15" customHeight="1">
      <c r="A36" s="347" t="s">
        <v>883</v>
      </c>
    </row>
    <row r="37" spans="1:18" s="5" customFormat="1" ht="15" customHeight="1">
      <c r="A37" s="347" t="s">
        <v>884</v>
      </c>
    </row>
    <row r="38" spans="1:18" s="5" customFormat="1" ht="15" customHeight="1">
      <c r="A38" s="347" t="s">
        <v>375</v>
      </c>
    </row>
    <row r="39" spans="1:18" s="5" customFormat="1" ht="15" customHeight="1">
      <c r="A39" s="347" t="s">
        <v>885</v>
      </c>
    </row>
    <row r="40" spans="1:18" ht="18" customHeight="1">
      <c r="A40" s="5"/>
      <c r="C40" s="5"/>
      <c r="P40" s="238" t="s">
        <v>1</v>
      </c>
      <c r="Q40" s="1240"/>
      <c r="R40" s="1240"/>
    </row>
  </sheetData>
  <mergeCells count="3">
    <mergeCell ref="B2:R2"/>
    <mergeCell ref="B4:C4"/>
    <mergeCell ref="Q40:R40"/>
  </mergeCells>
  <phoneticPr fontId="8"/>
  <pageMargins left="0.9055118110236221" right="0.9055118110236221" top="0.74803149606299213" bottom="0.74803149606299213" header="0.31496062992125984" footer="0.31496062992125984"/>
  <pageSetup paperSize="8" scale="9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Z108"/>
  <sheetViews>
    <sheetView showGridLines="0" view="pageBreakPreview" zoomScaleNormal="85" zoomScaleSheetLayoutView="100" workbookViewId="0"/>
  </sheetViews>
  <sheetFormatPr defaultRowHeight="12"/>
  <cols>
    <col min="1" max="1" width="1.7109375" style="471" customWidth="1"/>
    <col min="2" max="2" width="3.7109375" style="471" bestFit="1" customWidth="1"/>
    <col min="3" max="3" width="20.7109375" style="504" customWidth="1"/>
    <col min="4" max="4" width="14" style="503" bestFit="1" customWidth="1"/>
    <col min="5" max="74" width="2.140625" style="471" customWidth="1"/>
    <col min="75" max="75" width="25.7109375" style="472" customWidth="1"/>
    <col min="76" max="76" width="1.7109375" style="471" customWidth="1"/>
    <col min="77" max="77" width="14.7109375" style="472" bestFit="1" customWidth="1"/>
    <col min="78" max="78" width="12.7109375" style="472" bestFit="1" customWidth="1"/>
    <col min="79" max="283" width="9.140625" style="471"/>
    <col min="284" max="284" width="1.7109375" style="471" customWidth="1"/>
    <col min="285" max="285" width="29.28515625" style="471" customWidth="1"/>
    <col min="286" max="328" width="3.85546875" style="471" customWidth="1"/>
    <col min="329" max="330" width="11.28515625" style="471" customWidth="1"/>
    <col min="331" max="331" width="23.7109375" style="471" customWidth="1"/>
    <col min="332" max="332" width="1.7109375" style="471" customWidth="1"/>
    <col min="333" max="333" width="14.7109375" style="471" bestFit="1" customWidth="1"/>
    <col min="334" max="334" width="12.7109375" style="471" bestFit="1" customWidth="1"/>
    <col min="335" max="539" width="9.140625" style="471"/>
    <col min="540" max="540" width="1.7109375" style="471" customWidth="1"/>
    <col min="541" max="541" width="29.28515625" style="471" customWidth="1"/>
    <col min="542" max="584" width="3.85546875" style="471" customWidth="1"/>
    <col min="585" max="586" width="11.28515625" style="471" customWidth="1"/>
    <col min="587" max="587" width="23.7109375" style="471" customWidth="1"/>
    <col min="588" max="588" width="1.7109375" style="471" customWidth="1"/>
    <col min="589" max="589" width="14.7109375" style="471" bestFit="1" customWidth="1"/>
    <col min="590" max="590" width="12.7109375" style="471" bestFit="1" customWidth="1"/>
    <col min="591" max="795" width="9.140625" style="471"/>
    <col min="796" max="796" width="1.7109375" style="471" customWidth="1"/>
    <col min="797" max="797" width="29.28515625" style="471" customWidth="1"/>
    <col min="798" max="840" width="3.85546875" style="471" customWidth="1"/>
    <col min="841" max="842" width="11.28515625" style="471" customWidth="1"/>
    <col min="843" max="843" width="23.7109375" style="471" customWidth="1"/>
    <col min="844" max="844" width="1.7109375" style="471" customWidth="1"/>
    <col min="845" max="845" width="14.7109375" style="471" bestFit="1" customWidth="1"/>
    <col min="846" max="846" width="12.7109375" style="471" bestFit="1" customWidth="1"/>
    <col min="847" max="1051" width="9.140625" style="471"/>
    <col min="1052" max="1052" width="1.7109375" style="471" customWidth="1"/>
    <col min="1053" max="1053" width="29.28515625" style="471" customWidth="1"/>
    <col min="1054" max="1096" width="3.85546875" style="471" customWidth="1"/>
    <col min="1097" max="1098" width="11.28515625" style="471" customWidth="1"/>
    <col min="1099" max="1099" width="23.7109375" style="471" customWidth="1"/>
    <col min="1100" max="1100" width="1.7109375" style="471" customWidth="1"/>
    <col min="1101" max="1101" width="14.7109375" style="471" bestFit="1" customWidth="1"/>
    <col min="1102" max="1102" width="12.7109375" style="471" bestFit="1" customWidth="1"/>
    <col min="1103" max="1307" width="9.140625" style="471"/>
    <col min="1308" max="1308" width="1.7109375" style="471" customWidth="1"/>
    <col min="1309" max="1309" width="29.28515625" style="471" customWidth="1"/>
    <col min="1310" max="1352" width="3.85546875" style="471" customWidth="1"/>
    <col min="1353" max="1354" width="11.28515625" style="471" customWidth="1"/>
    <col min="1355" max="1355" width="23.7109375" style="471" customWidth="1"/>
    <col min="1356" max="1356" width="1.7109375" style="471" customWidth="1"/>
    <col min="1357" max="1357" width="14.7109375" style="471" bestFit="1" customWidth="1"/>
    <col min="1358" max="1358" width="12.7109375" style="471" bestFit="1" customWidth="1"/>
    <col min="1359" max="1563" width="9.140625" style="471"/>
    <col min="1564" max="1564" width="1.7109375" style="471" customWidth="1"/>
    <col min="1565" max="1565" width="29.28515625" style="471" customWidth="1"/>
    <col min="1566" max="1608" width="3.85546875" style="471" customWidth="1"/>
    <col min="1609" max="1610" width="11.28515625" style="471" customWidth="1"/>
    <col min="1611" max="1611" width="23.7109375" style="471" customWidth="1"/>
    <col min="1612" max="1612" width="1.7109375" style="471" customWidth="1"/>
    <col min="1613" max="1613" width="14.7109375" style="471" bestFit="1" customWidth="1"/>
    <col min="1614" max="1614" width="12.7109375" style="471" bestFit="1" customWidth="1"/>
    <col min="1615" max="1819" width="9.140625" style="471"/>
    <col min="1820" max="1820" width="1.7109375" style="471" customWidth="1"/>
    <col min="1821" max="1821" width="29.28515625" style="471" customWidth="1"/>
    <col min="1822" max="1864" width="3.85546875" style="471" customWidth="1"/>
    <col min="1865" max="1866" width="11.28515625" style="471" customWidth="1"/>
    <col min="1867" max="1867" width="23.7109375" style="471" customWidth="1"/>
    <col min="1868" max="1868" width="1.7109375" style="471" customWidth="1"/>
    <col min="1869" max="1869" width="14.7109375" style="471" bestFit="1" customWidth="1"/>
    <col min="1870" max="1870" width="12.7109375" style="471" bestFit="1" customWidth="1"/>
    <col min="1871" max="2075" width="9.140625" style="471"/>
    <col min="2076" max="2076" width="1.7109375" style="471" customWidth="1"/>
    <col min="2077" max="2077" width="29.28515625" style="471" customWidth="1"/>
    <col min="2078" max="2120" width="3.85546875" style="471" customWidth="1"/>
    <col min="2121" max="2122" width="11.28515625" style="471" customWidth="1"/>
    <col min="2123" max="2123" width="23.7109375" style="471" customWidth="1"/>
    <col min="2124" max="2124" width="1.7109375" style="471" customWidth="1"/>
    <col min="2125" max="2125" width="14.7109375" style="471" bestFit="1" customWidth="1"/>
    <col min="2126" max="2126" width="12.7109375" style="471" bestFit="1" customWidth="1"/>
    <col min="2127" max="2331" width="9.140625" style="471"/>
    <col min="2332" max="2332" width="1.7109375" style="471" customWidth="1"/>
    <col min="2333" max="2333" width="29.28515625" style="471" customWidth="1"/>
    <col min="2334" max="2376" width="3.85546875" style="471" customWidth="1"/>
    <col min="2377" max="2378" width="11.28515625" style="471" customWidth="1"/>
    <col min="2379" max="2379" width="23.7109375" style="471" customWidth="1"/>
    <col min="2380" max="2380" width="1.7109375" style="471" customWidth="1"/>
    <col min="2381" max="2381" width="14.7109375" style="471" bestFit="1" customWidth="1"/>
    <col min="2382" max="2382" width="12.7109375" style="471" bestFit="1" customWidth="1"/>
    <col min="2383" max="2587" width="9.140625" style="471"/>
    <col min="2588" max="2588" width="1.7109375" style="471" customWidth="1"/>
    <col min="2589" max="2589" width="29.28515625" style="471" customWidth="1"/>
    <col min="2590" max="2632" width="3.85546875" style="471" customWidth="1"/>
    <col min="2633" max="2634" width="11.28515625" style="471" customWidth="1"/>
    <col min="2635" max="2635" width="23.7109375" style="471" customWidth="1"/>
    <col min="2636" max="2636" width="1.7109375" style="471" customWidth="1"/>
    <col min="2637" max="2637" width="14.7109375" style="471" bestFit="1" customWidth="1"/>
    <col min="2638" max="2638" width="12.7109375" style="471" bestFit="1" customWidth="1"/>
    <col min="2639" max="2843" width="9.140625" style="471"/>
    <col min="2844" max="2844" width="1.7109375" style="471" customWidth="1"/>
    <col min="2845" max="2845" width="29.28515625" style="471" customWidth="1"/>
    <col min="2846" max="2888" width="3.85546875" style="471" customWidth="1"/>
    <col min="2889" max="2890" width="11.28515625" style="471" customWidth="1"/>
    <col min="2891" max="2891" width="23.7109375" style="471" customWidth="1"/>
    <col min="2892" max="2892" width="1.7109375" style="471" customWidth="1"/>
    <col min="2893" max="2893" width="14.7109375" style="471" bestFit="1" customWidth="1"/>
    <col min="2894" max="2894" width="12.7109375" style="471" bestFit="1" customWidth="1"/>
    <col min="2895" max="3099" width="9.140625" style="471"/>
    <col min="3100" max="3100" width="1.7109375" style="471" customWidth="1"/>
    <col min="3101" max="3101" width="29.28515625" style="471" customWidth="1"/>
    <col min="3102" max="3144" width="3.85546875" style="471" customWidth="1"/>
    <col min="3145" max="3146" width="11.28515625" style="471" customWidth="1"/>
    <col min="3147" max="3147" width="23.7109375" style="471" customWidth="1"/>
    <col min="3148" max="3148" width="1.7109375" style="471" customWidth="1"/>
    <col min="3149" max="3149" width="14.7109375" style="471" bestFit="1" customWidth="1"/>
    <col min="3150" max="3150" width="12.7109375" style="471" bestFit="1" customWidth="1"/>
    <col min="3151" max="3355" width="9.140625" style="471"/>
    <col min="3356" max="3356" width="1.7109375" style="471" customWidth="1"/>
    <col min="3357" max="3357" width="29.28515625" style="471" customWidth="1"/>
    <col min="3358" max="3400" width="3.85546875" style="471" customWidth="1"/>
    <col min="3401" max="3402" width="11.28515625" style="471" customWidth="1"/>
    <col min="3403" max="3403" width="23.7109375" style="471" customWidth="1"/>
    <col min="3404" max="3404" width="1.7109375" style="471" customWidth="1"/>
    <col min="3405" max="3405" width="14.7109375" style="471" bestFit="1" customWidth="1"/>
    <col min="3406" max="3406" width="12.7109375" style="471" bestFit="1" customWidth="1"/>
    <col min="3407" max="3611" width="9.140625" style="471"/>
    <col min="3612" max="3612" width="1.7109375" style="471" customWidth="1"/>
    <col min="3613" max="3613" width="29.28515625" style="471" customWidth="1"/>
    <col min="3614" max="3656" width="3.85546875" style="471" customWidth="1"/>
    <col min="3657" max="3658" width="11.28515625" style="471" customWidth="1"/>
    <col min="3659" max="3659" width="23.7109375" style="471" customWidth="1"/>
    <col min="3660" max="3660" width="1.7109375" style="471" customWidth="1"/>
    <col min="3661" max="3661" width="14.7109375" style="471" bestFit="1" customWidth="1"/>
    <col min="3662" max="3662" width="12.7109375" style="471" bestFit="1" customWidth="1"/>
    <col min="3663" max="3867" width="9.140625" style="471"/>
    <col min="3868" max="3868" width="1.7109375" style="471" customWidth="1"/>
    <col min="3869" max="3869" width="29.28515625" style="471" customWidth="1"/>
    <col min="3870" max="3912" width="3.85546875" style="471" customWidth="1"/>
    <col min="3913" max="3914" width="11.28515625" style="471" customWidth="1"/>
    <col min="3915" max="3915" width="23.7109375" style="471" customWidth="1"/>
    <col min="3916" max="3916" width="1.7109375" style="471" customWidth="1"/>
    <col min="3917" max="3917" width="14.7109375" style="471" bestFit="1" customWidth="1"/>
    <col min="3918" max="3918" width="12.7109375" style="471" bestFit="1" customWidth="1"/>
    <col min="3919" max="4123" width="9.140625" style="471"/>
    <col min="4124" max="4124" width="1.7109375" style="471" customWidth="1"/>
    <col min="4125" max="4125" width="29.28515625" style="471" customWidth="1"/>
    <col min="4126" max="4168" width="3.85546875" style="471" customWidth="1"/>
    <col min="4169" max="4170" width="11.28515625" style="471" customWidth="1"/>
    <col min="4171" max="4171" width="23.7109375" style="471" customWidth="1"/>
    <col min="4172" max="4172" width="1.7109375" style="471" customWidth="1"/>
    <col min="4173" max="4173" width="14.7109375" style="471" bestFit="1" customWidth="1"/>
    <col min="4174" max="4174" width="12.7109375" style="471" bestFit="1" customWidth="1"/>
    <col min="4175" max="4379" width="9.140625" style="471"/>
    <col min="4380" max="4380" width="1.7109375" style="471" customWidth="1"/>
    <col min="4381" max="4381" width="29.28515625" style="471" customWidth="1"/>
    <col min="4382" max="4424" width="3.85546875" style="471" customWidth="1"/>
    <col min="4425" max="4426" width="11.28515625" style="471" customWidth="1"/>
    <col min="4427" max="4427" width="23.7109375" style="471" customWidth="1"/>
    <col min="4428" max="4428" width="1.7109375" style="471" customWidth="1"/>
    <col min="4429" max="4429" width="14.7109375" style="471" bestFit="1" customWidth="1"/>
    <col min="4430" max="4430" width="12.7109375" style="471" bestFit="1" customWidth="1"/>
    <col min="4431" max="4635" width="9.140625" style="471"/>
    <col min="4636" max="4636" width="1.7109375" style="471" customWidth="1"/>
    <col min="4637" max="4637" width="29.28515625" style="471" customWidth="1"/>
    <col min="4638" max="4680" width="3.85546875" style="471" customWidth="1"/>
    <col min="4681" max="4682" width="11.28515625" style="471" customWidth="1"/>
    <col min="4683" max="4683" width="23.7109375" style="471" customWidth="1"/>
    <col min="4684" max="4684" width="1.7109375" style="471" customWidth="1"/>
    <col min="4685" max="4685" width="14.7109375" style="471" bestFit="1" customWidth="1"/>
    <col min="4686" max="4686" width="12.7109375" style="471" bestFit="1" customWidth="1"/>
    <col min="4687" max="4891" width="9.140625" style="471"/>
    <col min="4892" max="4892" width="1.7109375" style="471" customWidth="1"/>
    <col min="4893" max="4893" width="29.28515625" style="471" customWidth="1"/>
    <col min="4894" max="4936" width="3.85546875" style="471" customWidth="1"/>
    <col min="4937" max="4938" width="11.28515625" style="471" customWidth="1"/>
    <col min="4939" max="4939" width="23.7109375" style="471" customWidth="1"/>
    <col min="4940" max="4940" width="1.7109375" style="471" customWidth="1"/>
    <col min="4941" max="4941" width="14.7109375" style="471" bestFit="1" customWidth="1"/>
    <col min="4942" max="4942" width="12.7109375" style="471" bestFit="1" customWidth="1"/>
    <col min="4943" max="5147" width="9.140625" style="471"/>
    <col min="5148" max="5148" width="1.7109375" style="471" customWidth="1"/>
    <col min="5149" max="5149" width="29.28515625" style="471" customWidth="1"/>
    <col min="5150" max="5192" width="3.85546875" style="471" customWidth="1"/>
    <col min="5193" max="5194" width="11.28515625" style="471" customWidth="1"/>
    <col min="5195" max="5195" width="23.7109375" style="471" customWidth="1"/>
    <col min="5196" max="5196" width="1.7109375" style="471" customWidth="1"/>
    <col min="5197" max="5197" width="14.7109375" style="471" bestFit="1" customWidth="1"/>
    <col min="5198" max="5198" width="12.7109375" style="471" bestFit="1" customWidth="1"/>
    <col min="5199" max="5403" width="9.140625" style="471"/>
    <col min="5404" max="5404" width="1.7109375" style="471" customWidth="1"/>
    <col min="5405" max="5405" width="29.28515625" style="471" customWidth="1"/>
    <col min="5406" max="5448" width="3.85546875" style="471" customWidth="1"/>
    <col min="5449" max="5450" width="11.28515625" style="471" customWidth="1"/>
    <col min="5451" max="5451" width="23.7109375" style="471" customWidth="1"/>
    <col min="5452" max="5452" width="1.7109375" style="471" customWidth="1"/>
    <col min="5453" max="5453" width="14.7109375" style="471" bestFit="1" customWidth="1"/>
    <col min="5454" max="5454" width="12.7109375" style="471" bestFit="1" customWidth="1"/>
    <col min="5455" max="5659" width="9.140625" style="471"/>
    <col min="5660" max="5660" width="1.7109375" style="471" customWidth="1"/>
    <col min="5661" max="5661" width="29.28515625" style="471" customWidth="1"/>
    <col min="5662" max="5704" width="3.85546875" style="471" customWidth="1"/>
    <col min="5705" max="5706" width="11.28515625" style="471" customWidth="1"/>
    <col min="5707" max="5707" width="23.7109375" style="471" customWidth="1"/>
    <col min="5708" max="5708" width="1.7109375" style="471" customWidth="1"/>
    <col min="5709" max="5709" width="14.7109375" style="471" bestFit="1" customWidth="1"/>
    <col min="5710" max="5710" width="12.7109375" style="471" bestFit="1" customWidth="1"/>
    <col min="5711" max="5915" width="9.140625" style="471"/>
    <col min="5916" max="5916" width="1.7109375" style="471" customWidth="1"/>
    <col min="5917" max="5917" width="29.28515625" style="471" customWidth="1"/>
    <col min="5918" max="5960" width="3.85546875" style="471" customWidth="1"/>
    <col min="5961" max="5962" width="11.28515625" style="471" customWidth="1"/>
    <col min="5963" max="5963" width="23.7109375" style="471" customWidth="1"/>
    <col min="5964" max="5964" width="1.7109375" style="471" customWidth="1"/>
    <col min="5965" max="5965" width="14.7109375" style="471" bestFit="1" customWidth="1"/>
    <col min="5966" max="5966" width="12.7109375" style="471" bestFit="1" customWidth="1"/>
    <col min="5967" max="6171" width="9.140625" style="471"/>
    <col min="6172" max="6172" width="1.7109375" style="471" customWidth="1"/>
    <col min="6173" max="6173" width="29.28515625" style="471" customWidth="1"/>
    <col min="6174" max="6216" width="3.85546875" style="471" customWidth="1"/>
    <col min="6217" max="6218" width="11.28515625" style="471" customWidth="1"/>
    <col min="6219" max="6219" width="23.7109375" style="471" customWidth="1"/>
    <col min="6220" max="6220" width="1.7109375" style="471" customWidth="1"/>
    <col min="6221" max="6221" width="14.7109375" style="471" bestFit="1" customWidth="1"/>
    <col min="6222" max="6222" width="12.7109375" style="471" bestFit="1" customWidth="1"/>
    <col min="6223" max="6427" width="9.140625" style="471"/>
    <col min="6428" max="6428" width="1.7109375" style="471" customWidth="1"/>
    <col min="6429" max="6429" width="29.28515625" style="471" customWidth="1"/>
    <col min="6430" max="6472" width="3.85546875" style="471" customWidth="1"/>
    <col min="6473" max="6474" width="11.28515625" style="471" customWidth="1"/>
    <col min="6475" max="6475" width="23.7109375" style="471" customWidth="1"/>
    <col min="6476" max="6476" width="1.7109375" style="471" customWidth="1"/>
    <col min="6477" max="6477" width="14.7109375" style="471" bestFit="1" customWidth="1"/>
    <col min="6478" max="6478" width="12.7109375" style="471" bestFit="1" customWidth="1"/>
    <col min="6479" max="6683" width="9.140625" style="471"/>
    <col min="6684" max="6684" width="1.7109375" style="471" customWidth="1"/>
    <col min="6685" max="6685" width="29.28515625" style="471" customWidth="1"/>
    <col min="6686" max="6728" width="3.85546875" style="471" customWidth="1"/>
    <col min="6729" max="6730" width="11.28515625" style="471" customWidth="1"/>
    <col min="6731" max="6731" width="23.7109375" style="471" customWidth="1"/>
    <col min="6732" max="6732" width="1.7109375" style="471" customWidth="1"/>
    <col min="6733" max="6733" width="14.7109375" style="471" bestFit="1" customWidth="1"/>
    <col min="6734" max="6734" width="12.7109375" style="471" bestFit="1" customWidth="1"/>
    <col min="6735" max="6939" width="9.140625" style="471"/>
    <col min="6940" max="6940" width="1.7109375" style="471" customWidth="1"/>
    <col min="6941" max="6941" width="29.28515625" style="471" customWidth="1"/>
    <col min="6942" max="6984" width="3.85546875" style="471" customWidth="1"/>
    <col min="6985" max="6986" width="11.28515625" style="471" customWidth="1"/>
    <col min="6987" max="6987" width="23.7109375" style="471" customWidth="1"/>
    <col min="6988" max="6988" width="1.7109375" style="471" customWidth="1"/>
    <col min="6989" max="6989" width="14.7109375" style="471" bestFit="1" customWidth="1"/>
    <col min="6990" max="6990" width="12.7109375" style="471" bestFit="1" customWidth="1"/>
    <col min="6991" max="7195" width="9.140625" style="471"/>
    <col min="7196" max="7196" width="1.7109375" style="471" customWidth="1"/>
    <col min="7197" max="7197" width="29.28515625" style="471" customWidth="1"/>
    <col min="7198" max="7240" width="3.85546875" style="471" customWidth="1"/>
    <col min="7241" max="7242" width="11.28515625" style="471" customWidth="1"/>
    <col min="7243" max="7243" width="23.7109375" style="471" customWidth="1"/>
    <col min="7244" max="7244" width="1.7109375" style="471" customWidth="1"/>
    <col min="7245" max="7245" width="14.7109375" style="471" bestFit="1" customWidth="1"/>
    <col min="7246" max="7246" width="12.7109375" style="471" bestFit="1" customWidth="1"/>
    <col min="7247" max="7451" width="9.140625" style="471"/>
    <col min="7452" max="7452" width="1.7109375" style="471" customWidth="1"/>
    <col min="7453" max="7453" width="29.28515625" style="471" customWidth="1"/>
    <col min="7454" max="7496" width="3.85546875" style="471" customWidth="1"/>
    <col min="7497" max="7498" width="11.28515625" style="471" customWidth="1"/>
    <col min="7499" max="7499" width="23.7109375" style="471" customWidth="1"/>
    <col min="7500" max="7500" width="1.7109375" style="471" customWidth="1"/>
    <col min="7501" max="7501" width="14.7109375" style="471" bestFit="1" customWidth="1"/>
    <col min="7502" max="7502" width="12.7109375" style="471" bestFit="1" customWidth="1"/>
    <col min="7503" max="7707" width="9.140625" style="471"/>
    <col min="7708" max="7708" width="1.7109375" style="471" customWidth="1"/>
    <col min="7709" max="7709" width="29.28515625" style="471" customWidth="1"/>
    <col min="7710" max="7752" width="3.85546875" style="471" customWidth="1"/>
    <col min="7753" max="7754" width="11.28515625" style="471" customWidth="1"/>
    <col min="7755" max="7755" width="23.7109375" style="471" customWidth="1"/>
    <col min="7756" max="7756" width="1.7109375" style="471" customWidth="1"/>
    <col min="7757" max="7757" width="14.7109375" style="471" bestFit="1" customWidth="1"/>
    <col min="7758" max="7758" width="12.7109375" style="471" bestFit="1" customWidth="1"/>
    <col min="7759" max="7963" width="9.140625" style="471"/>
    <col min="7964" max="7964" width="1.7109375" style="471" customWidth="1"/>
    <col min="7965" max="7965" width="29.28515625" style="471" customWidth="1"/>
    <col min="7966" max="8008" width="3.85546875" style="471" customWidth="1"/>
    <col min="8009" max="8010" width="11.28515625" style="471" customWidth="1"/>
    <col min="8011" max="8011" width="23.7109375" style="471" customWidth="1"/>
    <col min="8012" max="8012" width="1.7109375" style="471" customWidth="1"/>
    <col min="8013" max="8013" width="14.7109375" style="471" bestFit="1" customWidth="1"/>
    <col min="8014" max="8014" width="12.7109375" style="471" bestFit="1" customWidth="1"/>
    <col min="8015" max="8219" width="9.140625" style="471"/>
    <col min="8220" max="8220" width="1.7109375" style="471" customWidth="1"/>
    <col min="8221" max="8221" width="29.28515625" style="471" customWidth="1"/>
    <col min="8222" max="8264" width="3.85546875" style="471" customWidth="1"/>
    <col min="8265" max="8266" width="11.28515625" style="471" customWidth="1"/>
    <col min="8267" max="8267" width="23.7109375" style="471" customWidth="1"/>
    <col min="8268" max="8268" width="1.7109375" style="471" customWidth="1"/>
    <col min="8269" max="8269" width="14.7109375" style="471" bestFit="1" customWidth="1"/>
    <col min="8270" max="8270" width="12.7109375" style="471" bestFit="1" customWidth="1"/>
    <col min="8271" max="8475" width="9.140625" style="471"/>
    <col min="8476" max="8476" width="1.7109375" style="471" customWidth="1"/>
    <col min="8477" max="8477" width="29.28515625" style="471" customWidth="1"/>
    <col min="8478" max="8520" width="3.85546875" style="471" customWidth="1"/>
    <col min="8521" max="8522" width="11.28515625" style="471" customWidth="1"/>
    <col min="8523" max="8523" width="23.7109375" style="471" customWidth="1"/>
    <col min="8524" max="8524" width="1.7109375" style="471" customWidth="1"/>
    <col min="8525" max="8525" width="14.7109375" style="471" bestFit="1" customWidth="1"/>
    <col min="8526" max="8526" width="12.7109375" style="471" bestFit="1" customWidth="1"/>
    <col min="8527" max="8731" width="9.140625" style="471"/>
    <col min="8732" max="8732" width="1.7109375" style="471" customWidth="1"/>
    <col min="8733" max="8733" width="29.28515625" style="471" customWidth="1"/>
    <col min="8734" max="8776" width="3.85546875" style="471" customWidth="1"/>
    <col min="8777" max="8778" width="11.28515625" style="471" customWidth="1"/>
    <col min="8779" max="8779" width="23.7109375" style="471" customWidth="1"/>
    <col min="8780" max="8780" width="1.7109375" style="471" customWidth="1"/>
    <col min="8781" max="8781" width="14.7109375" style="471" bestFit="1" customWidth="1"/>
    <col min="8782" max="8782" width="12.7109375" style="471" bestFit="1" customWidth="1"/>
    <col min="8783" max="8987" width="9.140625" style="471"/>
    <col min="8988" max="8988" width="1.7109375" style="471" customWidth="1"/>
    <col min="8989" max="8989" width="29.28515625" style="471" customWidth="1"/>
    <col min="8990" max="9032" width="3.85546875" style="471" customWidth="1"/>
    <col min="9033" max="9034" width="11.28515625" style="471" customWidth="1"/>
    <col min="9035" max="9035" width="23.7109375" style="471" customWidth="1"/>
    <col min="9036" max="9036" width="1.7109375" style="471" customWidth="1"/>
    <col min="9037" max="9037" width="14.7109375" style="471" bestFit="1" customWidth="1"/>
    <col min="9038" max="9038" width="12.7109375" style="471" bestFit="1" customWidth="1"/>
    <col min="9039" max="9243" width="9.140625" style="471"/>
    <col min="9244" max="9244" width="1.7109375" style="471" customWidth="1"/>
    <col min="9245" max="9245" width="29.28515625" style="471" customWidth="1"/>
    <col min="9246" max="9288" width="3.85546875" style="471" customWidth="1"/>
    <col min="9289" max="9290" width="11.28515625" style="471" customWidth="1"/>
    <col min="9291" max="9291" width="23.7109375" style="471" customWidth="1"/>
    <col min="9292" max="9292" width="1.7109375" style="471" customWidth="1"/>
    <col min="9293" max="9293" width="14.7109375" style="471" bestFit="1" customWidth="1"/>
    <col min="9294" max="9294" width="12.7109375" style="471" bestFit="1" customWidth="1"/>
    <col min="9295" max="9499" width="9.140625" style="471"/>
    <col min="9500" max="9500" width="1.7109375" style="471" customWidth="1"/>
    <col min="9501" max="9501" width="29.28515625" style="471" customWidth="1"/>
    <col min="9502" max="9544" width="3.85546875" style="471" customWidth="1"/>
    <col min="9545" max="9546" width="11.28515625" style="471" customWidth="1"/>
    <col min="9547" max="9547" width="23.7109375" style="471" customWidth="1"/>
    <col min="9548" max="9548" width="1.7109375" style="471" customWidth="1"/>
    <col min="9549" max="9549" width="14.7109375" style="471" bestFit="1" customWidth="1"/>
    <col min="9550" max="9550" width="12.7109375" style="471" bestFit="1" customWidth="1"/>
    <col min="9551" max="9755" width="9.140625" style="471"/>
    <col min="9756" max="9756" width="1.7109375" style="471" customWidth="1"/>
    <col min="9757" max="9757" width="29.28515625" style="471" customWidth="1"/>
    <col min="9758" max="9800" width="3.85546875" style="471" customWidth="1"/>
    <col min="9801" max="9802" width="11.28515625" style="471" customWidth="1"/>
    <col min="9803" max="9803" width="23.7109375" style="471" customWidth="1"/>
    <col min="9804" max="9804" width="1.7109375" style="471" customWidth="1"/>
    <col min="9805" max="9805" width="14.7109375" style="471" bestFit="1" customWidth="1"/>
    <col min="9806" max="9806" width="12.7109375" style="471" bestFit="1" customWidth="1"/>
    <col min="9807" max="10011" width="9.140625" style="471"/>
    <col min="10012" max="10012" width="1.7109375" style="471" customWidth="1"/>
    <col min="10013" max="10013" width="29.28515625" style="471" customWidth="1"/>
    <col min="10014" max="10056" width="3.85546875" style="471" customWidth="1"/>
    <col min="10057" max="10058" width="11.28515625" style="471" customWidth="1"/>
    <col min="10059" max="10059" width="23.7109375" style="471" customWidth="1"/>
    <col min="10060" max="10060" width="1.7109375" style="471" customWidth="1"/>
    <col min="10061" max="10061" width="14.7109375" style="471" bestFit="1" customWidth="1"/>
    <col min="10062" max="10062" width="12.7109375" style="471" bestFit="1" customWidth="1"/>
    <col min="10063" max="10267" width="9.140625" style="471"/>
    <col min="10268" max="10268" width="1.7109375" style="471" customWidth="1"/>
    <col min="10269" max="10269" width="29.28515625" style="471" customWidth="1"/>
    <col min="10270" max="10312" width="3.85546875" style="471" customWidth="1"/>
    <col min="10313" max="10314" width="11.28515625" style="471" customWidth="1"/>
    <col min="10315" max="10315" width="23.7109375" style="471" customWidth="1"/>
    <col min="10316" max="10316" width="1.7109375" style="471" customWidth="1"/>
    <col min="10317" max="10317" width="14.7109375" style="471" bestFit="1" customWidth="1"/>
    <col min="10318" max="10318" width="12.7109375" style="471" bestFit="1" customWidth="1"/>
    <col min="10319" max="10523" width="9.140625" style="471"/>
    <col min="10524" max="10524" width="1.7109375" style="471" customWidth="1"/>
    <col min="10525" max="10525" width="29.28515625" style="471" customWidth="1"/>
    <col min="10526" max="10568" width="3.85546875" style="471" customWidth="1"/>
    <col min="10569" max="10570" width="11.28515625" style="471" customWidth="1"/>
    <col min="10571" max="10571" width="23.7109375" style="471" customWidth="1"/>
    <col min="10572" max="10572" width="1.7109375" style="471" customWidth="1"/>
    <col min="10573" max="10573" width="14.7109375" style="471" bestFit="1" customWidth="1"/>
    <col min="10574" max="10574" width="12.7109375" style="471" bestFit="1" customWidth="1"/>
    <col min="10575" max="10779" width="9.140625" style="471"/>
    <col min="10780" max="10780" width="1.7109375" style="471" customWidth="1"/>
    <col min="10781" max="10781" width="29.28515625" style="471" customWidth="1"/>
    <col min="10782" max="10824" width="3.85546875" style="471" customWidth="1"/>
    <col min="10825" max="10826" width="11.28515625" style="471" customWidth="1"/>
    <col min="10827" max="10827" width="23.7109375" style="471" customWidth="1"/>
    <col min="10828" max="10828" width="1.7109375" style="471" customWidth="1"/>
    <col min="10829" max="10829" width="14.7109375" style="471" bestFit="1" customWidth="1"/>
    <col min="10830" max="10830" width="12.7109375" style="471" bestFit="1" customWidth="1"/>
    <col min="10831" max="11035" width="9.140625" style="471"/>
    <col min="11036" max="11036" width="1.7109375" style="471" customWidth="1"/>
    <col min="11037" max="11037" width="29.28515625" style="471" customWidth="1"/>
    <col min="11038" max="11080" width="3.85546875" style="471" customWidth="1"/>
    <col min="11081" max="11082" width="11.28515625" style="471" customWidth="1"/>
    <col min="11083" max="11083" width="23.7109375" style="471" customWidth="1"/>
    <col min="11084" max="11084" width="1.7109375" style="471" customWidth="1"/>
    <col min="11085" max="11085" width="14.7109375" style="471" bestFit="1" customWidth="1"/>
    <col min="11086" max="11086" width="12.7109375" style="471" bestFit="1" customWidth="1"/>
    <col min="11087" max="11291" width="9.140625" style="471"/>
    <col min="11292" max="11292" width="1.7109375" style="471" customWidth="1"/>
    <col min="11293" max="11293" width="29.28515625" style="471" customWidth="1"/>
    <col min="11294" max="11336" width="3.85546875" style="471" customWidth="1"/>
    <col min="11337" max="11338" width="11.28515625" style="471" customWidth="1"/>
    <col min="11339" max="11339" width="23.7109375" style="471" customWidth="1"/>
    <col min="11340" max="11340" width="1.7109375" style="471" customWidth="1"/>
    <col min="11341" max="11341" width="14.7109375" style="471" bestFit="1" customWidth="1"/>
    <col min="11342" max="11342" width="12.7109375" style="471" bestFit="1" customWidth="1"/>
    <col min="11343" max="11547" width="9.140625" style="471"/>
    <col min="11548" max="11548" width="1.7109375" style="471" customWidth="1"/>
    <col min="11549" max="11549" width="29.28515625" style="471" customWidth="1"/>
    <col min="11550" max="11592" width="3.85546875" style="471" customWidth="1"/>
    <col min="11593" max="11594" width="11.28515625" style="471" customWidth="1"/>
    <col min="11595" max="11595" width="23.7109375" style="471" customWidth="1"/>
    <col min="11596" max="11596" width="1.7109375" style="471" customWidth="1"/>
    <col min="11597" max="11597" width="14.7109375" style="471" bestFit="1" customWidth="1"/>
    <col min="11598" max="11598" width="12.7109375" style="471" bestFit="1" customWidth="1"/>
    <col min="11599" max="11803" width="9.140625" style="471"/>
    <col min="11804" max="11804" width="1.7109375" style="471" customWidth="1"/>
    <col min="11805" max="11805" width="29.28515625" style="471" customWidth="1"/>
    <col min="11806" max="11848" width="3.85546875" style="471" customWidth="1"/>
    <col min="11849" max="11850" width="11.28515625" style="471" customWidth="1"/>
    <col min="11851" max="11851" width="23.7109375" style="471" customWidth="1"/>
    <col min="11852" max="11852" width="1.7109375" style="471" customWidth="1"/>
    <col min="11853" max="11853" width="14.7109375" style="471" bestFit="1" customWidth="1"/>
    <col min="11854" max="11854" width="12.7109375" style="471" bestFit="1" customWidth="1"/>
    <col min="11855" max="12059" width="9.140625" style="471"/>
    <col min="12060" max="12060" width="1.7109375" style="471" customWidth="1"/>
    <col min="12061" max="12061" width="29.28515625" style="471" customWidth="1"/>
    <col min="12062" max="12104" width="3.85546875" style="471" customWidth="1"/>
    <col min="12105" max="12106" width="11.28515625" style="471" customWidth="1"/>
    <col min="12107" max="12107" width="23.7109375" style="471" customWidth="1"/>
    <col min="12108" max="12108" width="1.7109375" style="471" customWidth="1"/>
    <col min="12109" max="12109" width="14.7109375" style="471" bestFit="1" customWidth="1"/>
    <col min="12110" max="12110" width="12.7109375" style="471" bestFit="1" customWidth="1"/>
    <col min="12111" max="12315" width="9.140625" style="471"/>
    <col min="12316" max="12316" width="1.7109375" style="471" customWidth="1"/>
    <col min="12317" max="12317" width="29.28515625" style="471" customWidth="1"/>
    <col min="12318" max="12360" width="3.85546875" style="471" customWidth="1"/>
    <col min="12361" max="12362" width="11.28515625" style="471" customWidth="1"/>
    <col min="12363" max="12363" width="23.7109375" style="471" customWidth="1"/>
    <col min="12364" max="12364" width="1.7109375" style="471" customWidth="1"/>
    <col min="12365" max="12365" width="14.7109375" style="471" bestFit="1" customWidth="1"/>
    <col min="12366" max="12366" width="12.7109375" style="471" bestFit="1" customWidth="1"/>
    <col min="12367" max="12571" width="9.140625" style="471"/>
    <col min="12572" max="12572" width="1.7109375" style="471" customWidth="1"/>
    <col min="12573" max="12573" width="29.28515625" style="471" customWidth="1"/>
    <col min="12574" max="12616" width="3.85546875" style="471" customWidth="1"/>
    <col min="12617" max="12618" width="11.28515625" style="471" customWidth="1"/>
    <col min="12619" max="12619" width="23.7109375" style="471" customWidth="1"/>
    <col min="12620" max="12620" width="1.7109375" style="471" customWidth="1"/>
    <col min="12621" max="12621" width="14.7109375" style="471" bestFit="1" customWidth="1"/>
    <col min="12622" max="12622" width="12.7109375" style="471" bestFit="1" customWidth="1"/>
    <col min="12623" max="12827" width="9.140625" style="471"/>
    <col min="12828" max="12828" width="1.7109375" style="471" customWidth="1"/>
    <col min="12829" max="12829" width="29.28515625" style="471" customWidth="1"/>
    <col min="12830" max="12872" width="3.85546875" style="471" customWidth="1"/>
    <col min="12873" max="12874" width="11.28515625" style="471" customWidth="1"/>
    <col min="12875" max="12875" width="23.7109375" style="471" customWidth="1"/>
    <col min="12876" max="12876" width="1.7109375" style="471" customWidth="1"/>
    <col min="12877" max="12877" width="14.7109375" style="471" bestFit="1" customWidth="1"/>
    <col min="12878" max="12878" width="12.7109375" style="471" bestFit="1" customWidth="1"/>
    <col min="12879" max="13083" width="9.140625" style="471"/>
    <col min="13084" max="13084" width="1.7109375" style="471" customWidth="1"/>
    <col min="13085" max="13085" width="29.28515625" style="471" customWidth="1"/>
    <col min="13086" max="13128" width="3.85546875" style="471" customWidth="1"/>
    <col min="13129" max="13130" width="11.28515625" style="471" customWidth="1"/>
    <col min="13131" max="13131" width="23.7109375" style="471" customWidth="1"/>
    <col min="13132" max="13132" width="1.7109375" style="471" customWidth="1"/>
    <col min="13133" max="13133" width="14.7109375" style="471" bestFit="1" customWidth="1"/>
    <col min="13134" max="13134" width="12.7109375" style="471" bestFit="1" customWidth="1"/>
    <col min="13135" max="13339" width="9.140625" style="471"/>
    <col min="13340" max="13340" width="1.7109375" style="471" customWidth="1"/>
    <col min="13341" max="13341" width="29.28515625" style="471" customWidth="1"/>
    <col min="13342" max="13384" width="3.85546875" style="471" customWidth="1"/>
    <col min="13385" max="13386" width="11.28515625" style="471" customWidth="1"/>
    <col min="13387" max="13387" width="23.7109375" style="471" customWidth="1"/>
    <col min="13388" max="13388" width="1.7109375" style="471" customWidth="1"/>
    <col min="13389" max="13389" width="14.7109375" style="471" bestFit="1" customWidth="1"/>
    <col min="13390" max="13390" width="12.7109375" style="471" bestFit="1" customWidth="1"/>
    <col min="13391" max="13595" width="9.140625" style="471"/>
    <col min="13596" max="13596" width="1.7109375" style="471" customWidth="1"/>
    <col min="13597" max="13597" width="29.28515625" style="471" customWidth="1"/>
    <col min="13598" max="13640" width="3.85546875" style="471" customWidth="1"/>
    <col min="13641" max="13642" width="11.28515625" style="471" customWidth="1"/>
    <col min="13643" max="13643" width="23.7109375" style="471" customWidth="1"/>
    <col min="13644" max="13644" width="1.7109375" style="471" customWidth="1"/>
    <col min="13645" max="13645" width="14.7109375" style="471" bestFit="1" customWidth="1"/>
    <col min="13646" max="13646" width="12.7109375" style="471" bestFit="1" customWidth="1"/>
    <col min="13647" max="13851" width="9.140625" style="471"/>
    <col min="13852" max="13852" width="1.7109375" style="471" customWidth="1"/>
    <col min="13853" max="13853" width="29.28515625" style="471" customWidth="1"/>
    <col min="13854" max="13896" width="3.85546875" style="471" customWidth="1"/>
    <col min="13897" max="13898" width="11.28515625" style="471" customWidth="1"/>
    <col min="13899" max="13899" width="23.7109375" style="471" customWidth="1"/>
    <col min="13900" max="13900" width="1.7109375" style="471" customWidth="1"/>
    <col min="13901" max="13901" width="14.7109375" style="471" bestFit="1" customWidth="1"/>
    <col min="13902" max="13902" width="12.7109375" style="471" bestFit="1" customWidth="1"/>
    <col min="13903" max="14107" width="9.140625" style="471"/>
    <col min="14108" max="14108" width="1.7109375" style="471" customWidth="1"/>
    <col min="14109" max="14109" width="29.28515625" style="471" customWidth="1"/>
    <col min="14110" max="14152" width="3.85546875" style="471" customWidth="1"/>
    <col min="14153" max="14154" width="11.28515625" style="471" customWidth="1"/>
    <col min="14155" max="14155" width="23.7109375" style="471" customWidth="1"/>
    <col min="14156" max="14156" width="1.7109375" style="471" customWidth="1"/>
    <col min="14157" max="14157" width="14.7109375" style="471" bestFit="1" customWidth="1"/>
    <col min="14158" max="14158" width="12.7109375" style="471" bestFit="1" customWidth="1"/>
    <col min="14159" max="14363" width="9.140625" style="471"/>
    <col min="14364" max="14364" width="1.7109375" style="471" customWidth="1"/>
    <col min="14365" max="14365" width="29.28515625" style="471" customWidth="1"/>
    <col min="14366" max="14408" width="3.85546875" style="471" customWidth="1"/>
    <col min="14409" max="14410" width="11.28515625" style="471" customWidth="1"/>
    <col min="14411" max="14411" width="23.7109375" style="471" customWidth="1"/>
    <col min="14412" max="14412" width="1.7109375" style="471" customWidth="1"/>
    <col min="14413" max="14413" width="14.7109375" style="471" bestFit="1" customWidth="1"/>
    <col min="14414" max="14414" width="12.7109375" style="471" bestFit="1" customWidth="1"/>
    <col min="14415" max="14619" width="9.140625" style="471"/>
    <col min="14620" max="14620" width="1.7109375" style="471" customWidth="1"/>
    <col min="14621" max="14621" width="29.28515625" style="471" customWidth="1"/>
    <col min="14622" max="14664" width="3.85546875" style="471" customWidth="1"/>
    <col min="14665" max="14666" width="11.28515625" style="471" customWidth="1"/>
    <col min="14667" max="14667" width="23.7109375" style="471" customWidth="1"/>
    <col min="14668" max="14668" width="1.7109375" style="471" customWidth="1"/>
    <col min="14669" max="14669" width="14.7109375" style="471" bestFit="1" customWidth="1"/>
    <col min="14670" max="14670" width="12.7109375" style="471" bestFit="1" customWidth="1"/>
    <col min="14671" max="14875" width="9.140625" style="471"/>
    <col min="14876" max="14876" width="1.7109375" style="471" customWidth="1"/>
    <col min="14877" max="14877" width="29.28515625" style="471" customWidth="1"/>
    <col min="14878" max="14920" width="3.85546875" style="471" customWidth="1"/>
    <col min="14921" max="14922" width="11.28515625" style="471" customWidth="1"/>
    <col min="14923" max="14923" width="23.7109375" style="471" customWidth="1"/>
    <col min="14924" max="14924" width="1.7109375" style="471" customWidth="1"/>
    <col min="14925" max="14925" width="14.7109375" style="471" bestFit="1" customWidth="1"/>
    <col min="14926" max="14926" width="12.7109375" style="471" bestFit="1" customWidth="1"/>
    <col min="14927" max="15131" width="9.140625" style="471"/>
    <col min="15132" max="15132" width="1.7109375" style="471" customWidth="1"/>
    <col min="15133" max="15133" width="29.28515625" style="471" customWidth="1"/>
    <col min="15134" max="15176" width="3.85546875" style="471" customWidth="1"/>
    <col min="15177" max="15178" width="11.28515625" style="471" customWidth="1"/>
    <col min="15179" max="15179" width="23.7109375" style="471" customWidth="1"/>
    <col min="15180" max="15180" width="1.7109375" style="471" customWidth="1"/>
    <col min="15181" max="15181" width="14.7109375" style="471" bestFit="1" customWidth="1"/>
    <col min="15182" max="15182" width="12.7109375" style="471" bestFit="1" customWidth="1"/>
    <col min="15183" max="15387" width="9.140625" style="471"/>
    <col min="15388" max="15388" width="1.7109375" style="471" customWidth="1"/>
    <col min="15389" max="15389" width="29.28515625" style="471" customWidth="1"/>
    <col min="15390" max="15432" width="3.85546875" style="471" customWidth="1"/>
    <col min="15433" max="15434" width="11.28515625" style="471" customWidth="1"/>
    <col min="15435" max="15435" width="23.7109375" style="471" customWidth="1"/>
    <col min="15436" max="15436" width="1.7109375" style="471" customWidth="1"/>
    <col min="15437" max="15437" width="14.7109375" style="471" bestFit="1" customWidth="1"/>
    <col min="15438" max="15438" width="12.7109375" style="471" bestFit="1" customWidth="1"/>
    <col min="15439" max="15643" width="9.140625" style="471"/>
    <col min="15644" max="15644" width="1.7109375" style="471" customWidth="1"/>
    <col min="15645" max="15645" width="29.28515625" style="471" customWidth="1"/>
    <col min="15646" max="15688" width="3.85546875" style="471" customWidth="1"/>
    <col min="15689" max="15690" width="11.28515625" style="471" customWidth="1"/>
    <col min="15691" max="15691" width="23.7109375" style="471" customWidth="1"/>
    <col min="15692" max="15692" width="1.7109375" style="471" customWidth="1"/>
    <col min="15693" max="15693" width="14.7109375" style="471" bestFit="1" customWidth="1"/>
    <col min="15694" max="15694" width="12.7109375" style="471" bestFit="1" customWidth="1"/>
    <col min="15695" max="15899" width="9.140625" style="471"/>
    <col min="15900" max="15900" width="1.7109375" style="471" customWidth="1"/>
    <col min="15901" max="15901" width="29.28515625" style="471" customWidth="1"/>
    <col min="15902" max="15944" width="3.85546875" style="471" customWidth="1"/>
    <col min="15945" max="15946" width="11.28515625" style="471" customWidth="1"/>
    <col min="15947" max="15947" width="23.7109375" style="471" customWidth="1"/>
    <col min="15948" max="15948" width="1.7109375" style="471" customWidth="1"/>
    <col min="15949" max="15949" width="14.7109375" style="471" bestFit="1" customWidth="1"/>
    <col min="15950" max="15950" width="12.7109375" style="471" bestFit="1" customWidth="1"/>
    <col min="15951" max="16155" width="9.140625" style="471"/>
    <col min="16156" max="16156" width="1.7109375" style="471" customWidth="1"/>
    <col min="16157" max="16157" width="29.28515625" style="471" customWidth="1"/>
    <col min="16158" max="16200" width="3.85546875" style="471" customWidth="1"/>
    <col min="16201" max="16202" width="11.28515625" style="471" customWidth="1"/>
    <col min="16203" max="16203" width="23.7109375" style="471" customWidth="1"/>
    <col min="16204" max="16204" width="1.7109375" style="471" customWidth="1"/>
    <col min="16205" max="16205" width="14.7109375" style="471" bestFit="1" customWidth="1"/>
    <col min="16206" max="16206" width="12.7109375" style="471" bestFit="1" customWidth="1"/>
    <col min="16207" max="16363" width="9.140625" style="471"/>
    <col min="16364" max="16384" width="9.140625" style="471" customWidth="1"/>
  </cols>
  <sheetData>
    <row r="1" spans="2:78" ht="15" customHeight="1">
      <c r="C1" s="1254" t="s">
        <v>453</v>
      </c>
      <c r="D1" s="1254"/>
      <c r="E1" s="1255"/>
      <c r="F1" s="1255"/>
      <c r="G1" s="1255"/>
      <c r="H1" s="1255"/>
      <c r="I1" s="1255"/>
      <c r="J1" s="1255"/>
      <c r="K1" s="1255"/>
      <c r="L1" s="1255"/>
      <c r="M1" s="1255"/>
      <c r="N1" s="1255"/>
      <c r="O1" s="1255"/>
      <c r="P1" s="1255"/>
      <c r="Q1" s="1255"/>
      <c r="R1" s="1255"/>
      <c r="S1" s="1255"/>
      <c r="T1" s="1255"/>
      <c r="U1" s="1255"/>
      <c r="V1" s="1255"/>
      <c r="W1" s="1255"/>
      <c r="X1" s="1255"/>
      <c r="Y1" s="1255"/>
      <c r="Z1" s="1255"/>
      <c r="AA1" s="1255"/>
      <c r="AB1" s="1255"/>
      <c r="AC1" s="1255"/>
      <c r="AD1" s="1255"/>
      <c r="AE1" s="1255"/>
      <c r="AF1" s="1255"/>
      <c r="AG1" s="1255"/>
      <c r="AH1" s="1255"/>
      <c r="AI1" s="1255"/>
      <c r="AJ1" s="1255"/>
      <c r="AK1" s="1255"/>
      <c r="AL1" s="1255"/>
      <c r="AM1" s="1255"/>
      <c r="AN1" s="1255"/>
      <c r="AO1" s="1255"/>
      <c r="AP1" s="1255"/>
      <c r="AQ1" s="1255"/>
      <c r="AR1" s="1255"/>
      <c r="AS1" s="1255"/>
      <c r="AT1" s="1255"/>
      <c r="AU1" s="1255"/>
      <c r="AV1" s="1255"/>
      <c r="AW1" s="1255"/>
      <c r="AX1" s="1255"/>
      <c r="AY1" s="1255"/>
      <c r="AZ1" s="1255"/>
      <c r="BA1" s="1255"/>
      <c r="BB1" s="1255"/>
      <c r="BC1" s="1255"/>
      <c r="BD1" s="1255"/>
      <c r="BE1" s="1255"/>
      <c r="BF1" s="1255"/>
      <c r="BG1" s="1255"/>
      <c r="BH1" s="1255"/>
      <c r="BI1" s="1255"/>
      <c r="BJ1" s="1255"/>
      <c r="BK1" s="1255"/>
      <c r="BL1" s="1255"/>
      <c r="BM1" s="1255"/>
      <c r="BN1" s="1255"/>
      <c r="BO1" s="1255"/>
      <c r="BP1" s="1255"/>
      <c r="BQ1" s="1255"/>
      <c r="BR1" s="1255"/>
      <c r="BS1" s="1255"/>
      <c r="BT1" s="1255"/>
      <c r="BU1" s="1255"/>
      <c r="BV1" s="1255"/>
      <c r="BW1" s="1255"/>
    </row>
    <row r="2" spans="2:78" ht="19.5" customHeight="1">
      <c r="C2" s="1256" t="s">
        <v>454</v>
      </c>
      <c r="D2" s="1256"/>
      <c r="E2" s="1256"/>
      <c r="F2" s="1256"/>
      <c r="G2" s="1256"/>
      <c r="H2" s="1256"/>
      <c r="I2" s="1256"/>
      <c r="J2" s="1256"/>
      <c r="K2" s="1256"/>
      <c r="L2" s="1256"/>
      <c r="M2" s="1256"/>
      <c r="N2" s="1256"/>
      <c r="O2" s="1256"/>
      <c r="P2" s="1256"/>
      <c r="Q2" s="1256"/>
      <c r="R2" s="1256"/>
      <c r="S2" s="1256"/>
      <c r="T2" s="1256"/>
      <c r="U2" s="1256"/>
      <c r="V2" s="1256"/>
      <c r="W2" s="1256"/>
      <c r="X2" s="1256"/>
      <c r="Y2" s="1256"/>
      <c r="Z2" s="1256"/>
      <c r="AA2" s="1256"/>
      <c r="AB2" s="1256"/>
      <c r="AC2" s="1256"/>
      <c r="AD2" s="1256"/>
      <c r="AE2" s="1256"/>
      <c r="AF2" s="1256"/>
      <c r="AG2" s="1256"/>
      <c r="AH2" s="1256"/>
      <c r="AI2" s="1256"/>
      <c r="AJ2" s="1256"/>
      <c r="AK2" s="1256"/>
      <c r="AL2" s="1256"/>
      <c r="AM2" s="1256"/>
      <c r="AN2" s="1256"/>
      <c r="AO2" s="1256"/>
      <c r="AP2" s="1256"/>
      <c r="AQ2" s="1256"/>
      <c r="AR2" s="1256"/>
      <c r="AS2" s="1256"/>
      <c r="AT2" s="1256"/>
      <c r="AU2" s="1256"/>
      <c r="AV2" s="1256"/>
      <c r="AW2" s="1256"/>
      <c r="AX2" s="1256"/>
      <c r="AY2" s="1256"/>
      <c r="AZ2" s="1256"/>
      <c r="BA2" s="1256"/>
      <c r="BB2" s="1256"/>
      <c r="BC2" s="1256"/>
      <c r="BD2" s="1256"/>
      <c r="BE2" s="1256"/>
      <c r="BF2" s="1256"/>
      <c r="BG2" s="1256"/>
      <c r="BH2" s="1256"/>
      <c r="BI2" s="1256"/>
      <c r="BJ2" s="1256"/>
      <c r="BK2" s="1256"/>
      <c r="BL2" s="1256"/>
      <c r="BM2" s="1256"/>
      <c r="BN2" s="1256"/>
      <c r="BO2" s="1256"/>
      <c r="BP2" s="1256"/>
      <c r="BQ2" s="1256"/>
      <c r="BR2" s="1256"/>
      <c r="BS2" s="1256"/>
      <c r="BT2" s="1256"/>
      <c r="BU2" s="1256"/>
      <c r="BV2" s="1256"/>
      <c r="BW2" s="1256"/>
    </row>
    <row r="3" spans="2:78" ht="12" customHeight="1">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3"/>
      <c r="AF3" s="473"/>
      <c r="AG3" s="473"/>
      <c r="AH3" s="473"/>
      <c r="AI3" s="473"/>
      <c r="AJ3" s="473"/>
      <c r="AK3" s="473"/>
      <c r="AL3" s="473"/>
      <c r="AM3" s="473"/>
      <c r="AN3" s="473"/>
      <c r="AO3" s="473"/>
      <c r="AP3" s="473"/>
      <c r="AQ3" s="473"/>
      <c r="AR3" s="473"/>
      <c r="AS3" s="473"/>
      <c r="AT3" s="473"/>
      <c r="AU3" s="473"/>
      <c r="AV3" s="473"/>
      <c r="AW3" s="473"/>
      <c r="AX3" s="473"/>
      <c r="AY3" s="473"/>
      <c r="AZ3" s="473"/>
      <c r="BA3" s="473"/>
      <c r="BB3" s="473"/>
      <c r="BC3" s="473"/>
      <c r="BD3" s="473"/>
      <c r="BE3" s="473"/>
      <c r="BF3" s="473"/>
      <c r="BG3" s="473"/>
      <c r="BH3" s="473"/>
      <c r="BI3" s="473"/>
      <c r="BJ3" s="473"/>
      <c r="BK3" s="473"/>
      <c r="BL3" s="473"/>
      <c r="BM3" s="473"/>
      <c r="BN3" s="473"/>
      <c r="BO3" s="473"/>
      <c r="BP3" s="473"/>
      <c r="BQ3" s="473"/>
      <c r="BR3" s="473"/>
      <c r="BS3" s="473"/>
      <c r="BT3" s="473"/>
      <c r="BU3" s="473"/>
      <c r="BV3" s="473"/>
      <c r="BW3" s="473"/>
    </row>
    <row r="4" spans="2:78" s="474" customFormat="1" ht="21.95" customHeight="1">
      <c r="C4" s="1257" t="s">
        <v>455</v>
      </c>
      <c r="D4" s="1231" t="s">
        <v>456</v>
      </c>
      <c r="E4" s="157" t="s">
        <v>457</v>
      </c>
      <c r="F4" s="120"/>
      <c r="G4" s="120"/>
      <c r="H4" s="120"/>
      <c r="I4" s="120"/>
      <c r="J4" s="120"/>
      <c r="K4" s="120"/>
      <c r="L4" s="120"/>
      <c r="M4" s="120"/>
      <c r="N4" s="120"/>
      <c r="O4" s="120"/>
      <c r="P4" s="120"/>
      <c r="Q4" s="120"/>
      <c r="R4" s="120"/>
      <c r="S4" s="120"/>
      <c r="T4" s="120"/>
      <c r="U4" s="120"/>
      <c r="V4" s="120"/>
      <c r="W4" s="120"/>
      <c r="X4" s="120"/>
      <c r="Y4" s="120"/>
      <c r="Z4" s="120"/>
      <c r="AA4" s="120"/>
      <c r="AB4" s="120"/>
      <c r="AC4" s="157" t="s">
        <v>458</v>
      </c>
      <c r="AD4" s="120"/>
      <c r="AE4" s="120"/>
      <c r="AF4" s="120"/>
      <c r="AG4" s="120"/>
      <c r="AH4" s="120"/>
      <c r="AI4" s="120"/>
      <c r="AJ4" s="120"/>
      <c r="AK4" s="120"/>
      <c r="AL4" s="120"/>
      <c r="AM4" s="120"/>
      <c r="AN4" s="120"/>
      <c r="AO4" s="120"/>
      <c r="AP4" s="120"/>
      <c r="AQ4" s="120"/>
      <c r="AR4" s="120"/>
      <c r="AS4" s="120"/>
      <c r="AT4" s="120"/>
      <c r="AU4" s="120"/>
      <c r="AV4" s="120"/>
      <c r="AW4" s="120"/>
      <c r="AX4" s="120"/>
      <c r="AY4" s="120"/>
      <c r="AZ4" s="120"/>
      <c r="BA4" s="157" t="s">
        <v>459</v>
      </c>
      <c r="BB4" s="120"/>
      <c r="BC4" s="120"/>
      <c r="BD4" s="120"/>
      <c r="BE4" s="120"/>
      <c r="BF4" s="120"/>
      <c r="BG4" s="120"/>
      <c r="BH4" s="120"/>
      <c r="BI4" s="120"/>
      <c r="BJ4" s="120"/>
      <c r="BK4" s="120"/>
      <c r="BL4" s="120"/>
      <c r="BM4" s="120"/>
      <c r="BN4" s="120"/>
      <c r="BO4" s="120"/>
      <c r="BP4" s="120"/>
      <c r="BQ4" s="120"/>
      <c r="BR4" s="120"/>
      <c r="BS4" s="120"/>
      <c r="BT4" s="120"/>
      <c r="BU4" s="120"/>
      <c r="BV4" s="120"/>
      <c r="BW4" s="1259" t="s">
        <v>460</v>
      </c>
      <c r="BY4" s="475"/>
      <c r="BZ4" s="475"/>
    </row>
    <row r="5" spans="2:78" s="474" customFormat="1" ht="21.95" customHeight="1">
      <c r="C5" s="1258"/>
      <c r="D5" s="1232"/>
      <c r="E5" s="1261" t="s">
        <v>461</v>
      </c>
      <c r="F5" s="1262"/>
      <c r="G5" s="1263" t="s">
        <v>462</v>
      </c>
      <c r="H5" s="1262"/>
      <c r="I5" s="1263" t="s">
        <v>463</v>
      </c>
      <c r="J5" s="1262"/>
      <c r="K5" s="1263" t="s">
        <v>464</v>
      </c>
      <c r="L5" s="1262"/>
      <c r="M5" s="1263" t="s">
        <v>465</v>
      </c>
      <c r="N5" s="1262"/>
      <c r="O5" s="1263" t="s">
        <v>466</v>
      </c>
      <c r="P5" s="1262"/>
      <c r="Q5" s="1263" t="s">
        <v>467</v>
      </c>
      <c r="R5" s="1262"/>
      <c r="S5" s="1263" t="s">
        <v>468</v>
      </c>
      <c r="T5" s="1262"/>
      <c r="U5" s="1263" t="s">
        <v>469</v>
      </c>
      <c r="V5" s="1262"/>
      <c r="W5" s="1263" t="s">
        <v>470</v>
      </c>
      <c r="X5" s="1262"/>
      <c r="Y5" s="1263" t="s">
        <v>471</v>
      </c>
      <c r="Z5" s="1262"/>
      <c r="AA5" s="1263" t="s">
        <v>472</v>
      </c>
      <c r="AB5" s="1262"/>
      <c r="AC5" s="1261" t="s">
        <v>461</v>
      </c>
      <c r="AD5" s="1262"/>
      <c r="AE5" s="1263" t="s">
        <v>462</v>
      </c>
      <c r="AF5" s="1262"/>
      <c r="AG5" s="1263" t="s">
        <v>463</v>
      </c>
      <c r="AH5" s="1262"/>
      <c r="AI5" s="1263" t="s">
        <v>464</v>
      </c>
      <c r="AJ5" s="1262"/>
      <c r="AK5" s="1263" t="s">
        <v>465</v>
      </c>
      <c r="AL5" s="1262"/>
      <c r="AM5" s="1263" t="s">
        <v>466</v>
      </c>
      <c r="AN5" s="1262"/>
      <c r="AO5" s="1263" t="s">
        <v>467</v>
      </c>
      <c r="AP5" s="1262"/>
      <c r="AQ5" s="1263" t="s">
        <v>468</v>
      </c>
      <c r="AR5" s="1262"/>
      <c r="AS5" s="1263" t="s">
        <v>469</v>
      </c>
      <c r="AT5" s="1262"/>
      <c r="AU5" s="1263" t="s">
        <v>470</v>
      </c>
      <c r="AV5" s="1262"/>
      <c r="AW5" s="1263" t="s">
        <v>471</v>
      </c>
      <c r="AX5" s="1262"/>
      <c r="AY5" s="1263" t="s">
        <v>472</v>
      </c>
      <c r="AZ5" s="1262"/>
      <c r="BA5" s="1261" t="s">
        <v>461</v>
      </c>
      <c r="BB5" s="1262"/>
      <c r="BC5" s="1263" t="s">
        <v>462</v>
      </c>
      <c r="BD5" s="1262"/>
      <c r="BE5" s="1263" t="s">
        <v>463</v>
      </c>
      <c r="BF5" s="1262"/>
      <c r="BG5" s="1263" t="s">
        <v>464</v>
      </c>
      <c r="BH5" s="1262"/>
      <c r="BI5" s="1263" t="s">
        <v>465</v>
      </c>
      <c r="BJ5" s="1262"/>
      <c r="BK5" s="1263" t="s">
        <v>466</v>
      </c>
      <c r="BL5" s="1262"/>
      <c r="BM5" s="1263" t="s">
        <v>467</v>
      </c>
      <c r="BN5" s="1262"/>
      <c r="BO5" s="1263" t="s">
        <v>468</v>
      </c>
      <c r="BP5" s="1262"/>
      <c r="BQ5" s="1263" t="s">
        <v>469</v>
      </c>
      <c r="BR5" s="1262"/>
      <c r="BS5" s="1263" t="s">
        <v>470</v>
      </c>
      <c r="BT5" s="1262"/>
      <c r="BU5" s="1263" t="s">
        <v>471</v>
      </c>
      <c r="BV5" s="1262"/>
      <c r="BW5" s="1260"/>
      <c r="BY5" s="475"/>
      <c r="BZ5" s="476" t="s">
        <v>473</v>
      </c>
    </row>
    <row r="6" spans="2:78" ht="28.5" customHeight="1">
      <c r="B6" s="477">
        <f>ROW()-5</f>
        <v>1</v>
      </c>
      <c r="C6" s="478" t="s">
        <v>474</v>
      </c>
      <c r="D6" s="479"/>
      <c r="E6" s="480"/>
      <c r="F6" s="481"/>
      <c r="G6" s="482"/>
      <c r="H6" s="483"/>
      <c r="I6" s="482"/>
      <c r="J6" s="483"/>
      <c r="K6" s="482"/>
      <c r="L6" s="483"/>
      <c r="M6" s="482"/>
      <c r="N6" s="483"/>
      <c r="O6" s="482"/>
      <c r="P6" s="483"/>
      <c r="Q6" s="482"/>
      <c r="R6" s="483"/>
      <c r="S6" s="482"/>
      <c r="T6" s="483"/>
      <c r="U6" s="482"/>
      <c r="V6" s="483"/>
      <c r="W6" s="482"/>
      <c r="X6" s="483"/>
      <c r="Y6" s="482"/>
      <c r="Z6" s="483"/>
      <c r="AA6" s="482"/>
      <c r="AB6" s="483"/>
      <c r="AC6" s="480"/>
      <c r="AD6" s="481"/>
      <c r="AE6" s="482"/>
      <c r="AF6" s="483"/>
      <c r="AG6" s="482"/>
      <c r="AH6" s="483"/>
      <c r="AI6" s="482"/>
      <c r="AJ6" s="483"/>
      <c r="AK6" s="482"/>
      <c r="AL6" s="483"/>
      <c r="AM6" s="482"/>
      <c r="AN6" s="483"/>
      <c r="AO6" s="482"/>
      <c r="AP6" s="483"/>
      <c r="AQ6" s="482"/>
      <c r="AR6" s="483"/>
      <c r="AS6" s="482"/>
      <c r="AT6" s="483"/>
      <c r="AU6" s="482"/>
      <c r="AV6" s="483"/>
      <c r="AW6" s="482"/>
      <c r="AX6" s="483"/>
      <c r="AY6" s="482"/>
      <c r="AZ6" s="483"/>
      <c r="BA6" s="480"/>
      <c r="BB6" s="481"/>
      <c r="BC6" s="482"/>
      <c r="BD6" s="483"/>
      <c r="BE6" s="482"/>
      <c r="BF6" s="483"/>
      <c r="BG6" s="482"/>
      <c r="BH6" s="483"/>
      <c r="BI6" s="482"/>
      <c r="BJ6" s="483"/>
      <c r="BK6" s="482"/>
      <c r="BL6" s="483"/>
      <c r="BM6" s="482"/>
      <c r="BN6" s="483"/>
      <c r="BO6" s="482"/>
      <c r="BP6" s="483"/>
      <c r="BQ6" s="482"/>
      <c r="BR6" s="483"/>
      <c r="BS6" s="482"/>
      <c r="BT6" s="483"/>
      <c r="BU6" s="482"/>
      <c r="BV6" s="483"/>
      <c r="BW6" s="484"/>
    </row>
    <row r="7" spans="2:78" ht="28.5" customHeight="1">
      <c r="B7" s="477">
        <f t="shared" ref="B7:B77" si="0">ROW()-5</f>
        <v>2</v>
      </c>
      <c r="C7" s="485" t="s">
        <v>475</v>
      </c>
      <c r="D7" s="486"/>
      <c r="E7" s="487"/>
      <c r="F7" s="488"/>
      <c r="G7" s="489"/>
      <c r="H7" s="490"/>
      <c r="I7" s="489"/>
      <c r="J7" s="490"/>
      <c r="K7" s="489"/>
      <c r="L7" s="490"/>
      <c r="M7" s="489"/>
      <c r="N7" s="490"/>
      <c r="O7" s="489"/>
      <c r="P7" s="490"/>
      <c r="Q7" s="489"/>
      <c r="R7" s="490"/>
      <c r="S7" s="489"/>
      <c r="T7" s="490"/>
      <c r="U7" s="489"/>
      <c r="V7" s="490"/>
      <c r="W7" s="489"/>
      <c r="X7" s="490"/>
      <c r="Y7" s="489"/>
      <c r="Z7" s="490"/>
      <c r="AA7" s="489"/>
      <c r="AB7" s="490"/>
      <c r="AC7" s="487"/>
      <c r="AD7" s="488"/>
      <c r="AE7" s="489"/>
      <c r="AF7" s="490"/>
      <c r="AG7" s="489"/>
      <c r="AH7" s="490"/>
      <c r="AI7" s="489"/>
      <c r="AJ7" s="490"/>
      <c r="AK7" s="489"/>
      <c r="AL7" s="490"/>
      <c r="AM7" s="489"/>
      <c r="AN7" s="490"/>
      <c r="AO7" s="489"/>
      <c r="AP7" s="490"/>
      <c r="AQ7" s="489"/>
      <c r="AR7" s="490"/>
      <c r="AS7" s="489"/>
      <c r="AT7" s="490"/>
      <c r="AU7" s="489"/>
      <c r="AV7" s="490"/>
      <c r="AW7" s="489"/>
      <c r="AX7" s="490"/>
      <c r="AY7" s="489"/>
      <c r="AZ7" s="490"/>
      <c r="BA7" s="487"/>
      <c r="BB7" s="488"/>
      <c r="BC7" s="489"/>
      <c r="BD7" s="490"/>
      <c r="BE7" s="489"/>
      <c r="BF7" s="490"/>
      <c r="BG7" s="489"/>
      <c r="BH7" s="490"/>
      <c r="BI7" s="489"/>
      <c r="BJ7" s="490"/>
      <c r="BK7" s="489"/>
      <c r="BL7" s="490"/>
      <c r="BM7" s="489"/>
      <c r="BN7" s="490"/>
      <c r="BO7" s="489"/>
      <c r="BP7" s="490"/>
      <c r="BQ7" s="489"/>
      <c r="BR7" s="490"/>
      <c r="BS7" s="489"/>
      <c r="BT7" s="490"/>
      <c r="BU7" s="489"/>
      <c r="BV7" s="490"/>
      <c r="BW7" s="491"/>
    </row>
    <row r="8" spans="2:78" ht="28.5" customHeight="1">
      <c r="B8" s="477">
        <f t="shared" si="0"/>
        <v>3</v>
      </c>
      <c r="C8" s="485" t="s">
        <v>188</v>
      </c>
      <c r="D8" s="486"/>
      <c r="E8" s="487"/>
      <c r="F8" s="488"/>
      <c r="G8" s="489"/>
      <c r="H8" s="490"/>
      <c r="I8" s="489"/>
      <c r="J8" s="490"/>
      <c r="K8" s="489"/>
      <c r="L8" s="490"/>
      <c r="M8" s="489"/>
      <c r="N8" s="490"/>
      <c r="O8" s="489"/>
      <c r="P8" s="490"/>
      <c r="Q8" s="489"/>
      <c r="R8" s="490"/>
      <c r="S8" s="489"/>
      <c r="T8" s="490"/>
      <c r="U8" s="489"/>
      <c r="V8" s="490"/>
      <c r="W8" s="489"/>
      <c r="X8" s="490"/>
      <c r="Y8" s="489"/>
      <c r="Z8" s="490"/>
      <c r="AA8" s="489"/>
      <c r="AB8" s="490"/>
      <c r="AC8" s="487"/>
      <c r="AD8" s="488"/>
      <c r="AE8" s="489"/>
      <c r="AF8" s="490"/>
      <c r="AG8" s="489"/>
      <c r="AH8" s="490"/>
      <c r="AI8" s="489"/>
      <c r="AJ8" s="490"/>
      <c r="AK8" s="489"/>
      <c r="AL8" s="490"/>
      <c r="AM8" s="489"/>
      <c r="AN8" s="490"/>
      <c r="AO8" s="489"/>
      <c r="AP8" s="490"/>
      <c r="AQ8" s="489"/>
      <c r="AR8" s="490"/>
      <c r="AS8" s="489"/>
      <c r="AT8" s="490"/>
      <c r="AU8" s="489"/>
      <c r="AV8" s="490"/>
      <c r="AW8" s="489"/>
      <c r="AX8" s="490"/>
      <c r="AY8" s="489"/>
      <c r="AZ8" s="490"/>
      <c r="BA8" s="487"/>
      <c r="BB8" s="488"/>
      <c r="BC8" s="489"/>
      <c r="BD8" s="490"/>
      <c r="BE8" s="489"/>
      <c r="BF8" s="490"/>
      <c r="BG8" s="489"/>
      <c r="BH8" s="490"/>
      <c r="BI8" s="489"/>
      <c r="BJ8" s="490"/>
      <c r="BK8" s="489"/>
      <c r="BL8" s="490"/>
      <c r="BM8" s="489"/>
      <c r="BN8" s="490"/>
      <c r="BO8" s="489"/>
      <c r="BP8" s="490"/>
      <c r="BQ8" s="489"/>
      <c r="BR8" s="490"/>
      <c r="BS8" s="489"/>
      <c r="BT8" s="490"/>
      <c r="BU8" s="489"/>
      <c r="BV8" s="490"/>
      <c r="BW8" s="491"/>
    </row>
    <row r="9" spans="2:78" ht="28.5" customHeight="1">
      <c r="B9" s="477">
        <f t="shared" si="0"/>
        <v>4</v>
      </c>
      <c r="C9" s="492" t="s">
        <v>476</v>
      </c>
      <c r="D9" s="486"/>
      <c r="E9" s="487"/>
      <c r="F9" s="488"/>
      <c r="G9" s="489"/>
      <c r="H9" s="490"/>
      <c r="I9" s="489"/>
      <c r="J9" s="490"/>
      <c r="K9" s="489"/>
      <c r="L9" s="490"/>
      <c r="M9" s="489"/>
      <c r="N9" s="490"/>
      <c r="O9" s="489"/>
      <c r="P9" s="490"/>
      <c r="Q9" s="489"/>
      <c r="R9" s="490"/>
      <c r="S9" s="489"/>
      <c r="T9" s="490"/>
      <c r="U9" s="489"/>
      <c r="V9" s="490"/>
      <c r="W9" s="489"/>
      <c r="X9" s="490"/>
      <c r="Y9" s="489"/>
      <c r="Z9" s="490"/>
      <c r="AA9" s="489"/>
      <c r="AB9" s="490"/>
      <c r="AC9" s="487"/>
      <c r="AD9" s="488"/>
      <c r="AE9" s="489"/>
      <c r="AF9" s="490"/>
      <c r="AG9" s="489"/>
      <c r="AH9" s="490"/>
      <c r="AI9" s="489"/>
      <c r="AJ9" s="490"/>
      <c r="AK9" s="489"/>
      <c r="AL9" s="490"/>
      <c r="AM9" s="489"/>
      <c r="AN9" s="490"/>
      <c r="AO9" s="489"/>
      <c r="AP9" s="490"/>
      <c r="AQ9" s="489"/>
      <c r="AR9" s="490"/>
      <c r="AS9" s="489"/>
      <c r="AT9" s="490"/>
      <c r="AU9" s="489"/>
      <c r="AV9" s="490"/>
      <c r="AW9" s="489"/>
      <c r="AX9" s="490"/>
      <c r="AY9" s="489"/>
      <c r="AZ9" s="490"/>
      <c r="BA9" s="487"/>
      <c r="BB9" s="488"/>
      <c r="BC9" s="489"/>
      <c r="BD9" s="490"/>
      <c r="BE9" s="489"/>
      <c r="BF9" s="490"/>
      <c r="BG9" s="489"/>
      <c r="BH9" s="490"/>
      <c r="BI9" s="489"/>
      <c r="BJ9" s="490"/>
      <c r="BK9" s="489"/>
      <c r="BL9" s="490"/>
      <c r="BM9" s="489"/>
      <c r="BN9" s="490"/>
      <c r="BO9" s="489"/>
      <c r="BP9" s="490"/>
      <c r="BQ9" s="489"/>
      <c r="BR9" s="490"/>
      <c r="BS9" s="489"/>
      <c r="BT9" s="490"/>
      <c r="BU9" s="489"/>
      <c r="BV9" s="490"/>
      <c r="BW9" s="491"/>
    </row>
    <row r="10" spans="2:78" ht="28.5" customHeight="1">
      <c r="B10" s="477">
        <f t="shared" si="0"/>
        <v>5</v>
      </c>
      <c r="C10" s="492" t="s">
        <v>886</v>
      </c>
      <c r="D10" s="486"/>
      <c r="E10" s="487"/>
      <c r="F10" s="488"/>
      <c r="G10" s="489"/>
      <c r="H10" s="490"/>
      <c r="I10" s="489"/>
      <c r="J10" s="490"/>
      <c r="K10" s="489"/>
      <c r="L10" s="490"/>
      <c r="M10" s="489"/>
      <c r="N10" s="490"/>
      <c r="O10" s="489"/>
      <c r="P10" s="490"/>
      <c r="Q10" s="489"/>
      <c r="R10" s="490"/>
      <c r="S10" s="489"/>
      <c r="T10" s="490"/>
      <c r="U10" s="489"/>
      <c r="V10" s="490"/>
      <c r="W10" s="489"/>
      <c r="X10" s="490"/>
      <c r="Y10" s="489"/>
      <c r="Z10" s="490"/>
      <c r="AA10" s="489"/>
      <c r="AB10" s="490"/>
      <c r="AC10" s="487"/>
      <c r="AD10" s="488"/>
      <c r="AE10" s="489"/>
      <c r="AF10" s="490"/>
      <c r="AG10" s="489"/>
      <c r="AH10" s="490"/>
      <c r="AI10" s="489"/>
      <c r="AJ10" s="490"/>
      <c r="AK10" s="489"/>
      <c r="AL10" s="490"/>
      <c r="AM10" s="489"/>
      <c r="AN10" s="490"/>
      <c r="AO10" s="489"/>
      <c r="AP10" s="490"/>
      <c r="AQ10" s="489"/>
      <c r="AR10" s="490"/>
      <c r="AS10" s="489"/>
      <c r="AT10" s="490"/>
      <c r="AU10" s="489"/>
      <c r="AV10" s="490"/>
      <c r="AW10" s="489"/>
      <c r="AX10" s="490"/>
      <c r="AY10" s="489"/>
      <c r="AZ10" s="490"/>
      <c r="BA10" s="487"/>
      <c r="BB10" s="488"/>
      <c r="BC10" s="489"/>
      <c r="BD10" s="490"/>
      <c r="BE10" s="489"/>
      <c r="BF10" s="490"/>
      <c r="BG10" s="489"/>
      <c r="BH10" s="490"/>
      <c r="BI10" s="489"/>
      <c r="BJ10" s="490"/>
      <c r="BK10" s="489"/>
      <c r="BL10" s="490"/>
      <c r="BM10" s="489"/>
      <c r="BN10" s="490"/>
      <c r="BO10" s="489"/>
      <c r="BP10" s="490"/>
      <c r="BQ10" s="489"/>
      <c r="BR10" s="490"/>
      <c r="BS10" s="489"/>
      <c r="BT10" s="490"/>
      <c r="BU10" s="489"/>
      <c r="BV10" s="490"/>
      <c r="BW10" s="491"/>
    </row>
    <row r="11" spans="2:78" ht="28.5" customHeight="1">
      <c r="B11" s="477">
        <f t="shared" si="0"/>
        <v>6</v>
      </c>
      <c r="C11" s="485" t="s">
        <v>185</v>
      </c>
      <c r="D11" s="486"/>
      <c r="E11" s="487"/>
      <c r="F11" s="488"/>
      <c r="G11" s="489"/>
      <c r="H11" s="490"/>
      <c r="I11" s="489"/>
      <c r="J11" s="490"/>
      <c r="K11" s="489"/>
      <c r="L11" s="490"/>
      <c r="M11" s="489"/>
      <c r="N11" s="490"/>
      <c r="O11" s="489"/>
      <c r="P11" s="490"/>
      <c r="Q11" s="489"/>
      <c r="R11" s="490"/>
      <c r="S11" s="489"/>
      <c r="T11" s="490"/>
      <c r="U11" s="489"/>
      <c r="V11" s="490"/>
      <c r="W11" s="489"/>
      <c r="X11" s="490"/>
      <c r="Y11" s="489"/>
      <c r="Z11" s="490"/>
      <c r="AA11" s="489"/>
      <c r="AB11" s="490"/>
      <c r="AC11" s="487"/>
      <c r="AD11" s="488"/>
      <c r="AE11" s="489"/>
      <c r="AF11" s="490"/>
      <c r="AG11" s="489"/>
      <c r="AH11" s="490"/>
      <c r="AI11" s="489"/>
      <c r="AJ11" s="490"/>
      <c r="AK11" s="489"/>
      <c r="AL11" s="490"/>
      <c r="AM11" s="489"/>
      <c r="AN11" s="490"/>
      <c r="AO11" s="489"/>
      <c r="AP11" s="490"/>
      <c r="AQ11" s="489"/>
      <c r="AR11" s="490"/>
      <c r="AS11" s="489"/>
      <c r="AT11" s="490"/>
      <c r="AU11" s="489"/>
      <c r="AV11" s="490"/>
      <c r="AW11" s="489"/>
      <c r="AX11" s="490"/>
      <c r="AY11" s="489"/>
      <c r="AZ11" s="490"/>
      <c r="BA11" s="487"/>
      <c r="BB11" s="488"/>
      <c r="BC11" s="489"/>
      <c r="BD11" s="490"/>
      <c r="BE11" s="489"/>
      <c r="BF11" s="490"/>
      <c r="BG11" s="489"/>
      <c r="BH11" s="490"/>
      <c r="BI11" s="489"/>
      <c r="BJ11" s="490"/>
      <c r="BK11" s="489"/>
      <c r="BL11" s="490"/>
      <c r="BM11" s="489"/>
      <c r="BN11" s="490"/>
      <c r="BO11" s="489"/>
      <c r="BP11" s="490"/>
      <c r="BQ11" s="489"/>
      <c r="BR11" s="490"/>
      <c r="BS11" s="489"/>
      <c r="BT11" s="490"/>
      <c r="BU11" s="489"/>
      <c r="BV11" s="490"/>
      <c r="BW11" s="491"/>
    </row>
    <row r="12" spans="2:78" ht="28.5" customHeight="1">
      <c r="B12" s="477">
        <f t="shared" si="0"/>
        <v>7</v>
      </c>
      <c r="C12" s="485" t="s">
        <v>191</v>
      </c>
      <c r="D12" s="486"/>
      <c r="E12" s="487"/>
      <c r="F12" s="488"/>
      <c r="G12" s="489"/>
      <c r="H12" s="490"/>
      <c r="I12" s="489"/>
      <c r="J12" s="490"/>
      <c r="K12" s="489"/>
      <c r="L12" s="490"/>
      <c r="M12" s="489"/>
      <c r="N12" s="490"/>
      <c r="O12" s="489"/>
      <c r="P12" s="490"/>
      <c r="Q12" s="489"/>
      <c r="R12" s="490"/>
      <c r="S12" s="489"/>
      <c r="T12" s="490"/>
      <c r="U12" s="489"/>
      <c r="V12" s="490"/>
      <c r="W12" s="489"/>
      <c r="X12" s="490"/>
      <c r="Y12" s="489"/>
      <c r="Z12" s="490"/>
      <c r="AA12" s="489"/>
      <c r="AB12" s="490"/>
      <c r="AC12" s="487"/>
      <c r="AD12" s="488"/>
      <c r="AE12" s="489"/>
      <c r="AF12" s="490"/>
      <c r="AG12" s="489"/>
      <c r="AH12" s="490"/>
      <c r="AI12" s="489"/>
      <c r="AJ12" s="490"/>
      <c r="AK12" s="489"/>
      <c r="AL12" s="490"/>
      <c r="AM12" s="489"/>
      <c r="AN12" s="490"/>
      <c r="AO12" s="489"/>
      <c r="AP12" s="490"/>
      <c r="AQ12" s="489"/>
      <c r="AR12" s="490"/>
      <c r="AS12" s="489"/>
      <c r="AT12" s="490"/>
      <c r="AU12" s="489"/>
      <c r="AV12" s="490"/>
      <c r="AW12" s="489"/>
      <c r="AX12" s="490"/>
      <c r="AY12" s="489"/>
      <c r="AZ12" s="490"/>
      <c r="BA12" s="487"/>
      <c r="BB12" s="488"/>
      <c r="BC12" s="489"/>
      <c r="BD12" s="490"/>
      <c r="BE12" s="489"/>
      <c r="BF12" s="490"/>
      <c r="BG12" s="489"/>
      <c r="BH12" s="490"/>
      <c r="BI12" s="489"/>
      <c r="BJ12" s="490"/>
      <c r="BK12" s="489"/>
      <c r="BL12" s="490"/>
      <c r="BM12" s="489"/>
      <c r="BN12" s="490"/>
      <c r="BO12" s="489"/>
      <c r="BP12" s="490"/>
      <c r="BQ12" s="489"/>
      <c r="BR12" s="490"/>
      <c r="BS12" s="489"/>
      <c r="BT12" s="490"/>
      <c r="BU12" s="489"/>
      <c r="BV12" s="490"/>
      <c r="BW12" s="491"/>
    </row>
    <row r="13" spans="2:78" ht="28.5" customHeight="1">
      <c r="B13" s="477">
        <f t="shared" si="0"/>
        <v>8</v>
      </c>
      <c r="C13" s="492" t="s">
        <v>477</v>
      </c>
      <c r="D13" s="486"/>
      <c r="E13" s="487"/>
      <c r="F13" s="488"/>
      <c r="G13" s="489"/>
      <c r="H13" s="490"/>
      <c r="I13" s="489"/>
      <c r="J13" s="490"/>
      <c r="K13" s="489"/>
      <c r="L13" s="490"/>
      <c r="M13" s="489"/>
      <c r="N13" s="490"/>
      <c r="O13" s="489"/>
      <c r="P13" s="490"/>
      <c r="Q13" s="489"/>
      <c r="R13" s="490"/>
      <c r="S13" s="489"/>
      <c r="T13" s="490"/>
      <c r="U13" s="489"/>
      <c r="V13" s="490"/>
      <c r="W13" s="489"/>
      <c r="X13" s="490"/>
      <c r="Y13" s="489"/>
      <c r="Z13" s="490"/>
      <c r="AA13" s="489"/>
      <c r="AB13" s="490"/>
      <c r="AC13" s="487"/>
      <c r="AD13" s="488"/>
      <c r="AE13" s="489"/>
      <c r="AF13" s="490"/>
      <c r="AG13" s="489"/>
      <c r="AH13" s="490"/>
      <c r="AI13" s="489"/>
      <c r="AJ13" s="490"/>
      <c r="AK13" s="489"/>
      <c r="AL13" s="490"/>
      <c r="AM13" s="489"/>
      <c r="AN13" s="490"/>
      <c r="AO13" s="489"/>
      <c r="AP13" s="490"/>
      <c r="AQ13" s="489"/>
      <c r="AR13" s="490"/>
      <c r="AS13" s="489"/>
      <c r="AT13" s="490"/>
      <c r="AU13" s="489"/>
      <c r="AV13" s="490"/>
      <c r="AW13" s="489"/>
      <c r="AX13" s="490"/>
      <c r="AY13" s="489"/>
      <c r="AZ13" s="490"/>
      <c r="BA13" s="487"/>
      <c r="BB13" s="488"/>
      <c r="BC13" s="489"/>
      <c r="BD13" s="490"/>
      <c r="BE13" s="489"/>
      <c r="BF13" s="490"/>
      <c r="BG13" s="489"/>
      <c r="BH13" s="490"/>
      <c r="BI13" s="489"/>
      <c r="BJ13" s="490"/>
      <c r="BK13" s="489"/>
      <c r="BL13" s="490"/>
      <c r="BM13" s="489"/>
      <c r="BN13" s="490"/>
      <c r="BO13" s="489"/>
      <c r="BP13" s="490"/>
      <c r="BQ13" s="489"/>
      <c r="BR13" s="490"/>
      <c r="BS13" s="489"/>
      <c r="BT13" s="490"/>
      <c r="BU13" s="489"/>
      <c r="BV13" s="490"/>
      <c r="BW13" s="491"/>
    </row>
    <row r="14" spans="2:78" ht="28.5" customHeight="1">
      <c r="B14" s="477">
        <f t="shared" si="0"/>
        <v>9</v>
      </c>
      <c r="C14" s="485" t="s">
        <v>187</v>
      </c>
      <c r="D14" s="486"/>
      <c r="E14" s="487"/>
      <c r="F14" s="488"/>
      <c r="G14" s="489"/>
      <c r="H14" s="490"/>
      <c r="I14" s="489"/>
      <c r="J14" s="490"/>
      <c r="K14" s="489"/>
      <c r="L14" s="490"/>
      <c r="M14" s="489"/>
      <c r="N14" s="490"/>
      <c r="O14" s="489"/>
      <c r="P14" s="490"/>
      <c r="Q14" s="489"/>
      <c r="R14" s="490"/>
      <c r="S14" s="489"/>
      <c r="T14" s="490"/>
      <c r="U14" s="489"/>
      <c r="V14" s="490"/>
      <c r="W14" s="489"/>
      <c r="X14" s="490"/>
      <c r="Y14" s="489"/>
      <c r="Z14" s="490"/>
      <c r="AA14" s="489"/>
      <c r="AB14" s="490"/>
      <c r="AC14" s="487"/>
      <c r="AD14" s="488"/>
      <c r="AE14" s="489"/>
      <c r="AF14" s="490"/>
      <c r="AG14" s="489"/>
      <c r="AH14" s="490"/>
      <c r="AI14" s="489"/>
      <c r="AJ14" s="490"/>
      <c r="AK14" s="489"/>
      <c r="AL14" s="490"/>
      <c r="AM14" s="489"/>
      <c r="AN14" s="490"/>
      <c r="AO14" s="489"/>
      <c r="AP14" s="490"/>
      <c r="AQ14" s="489"/>
      <c r="AR14" s="490"/>
      <c r="AS14" s="489"/>
      <c r="AT14" s="490"/>
      <c r="AU14" s="489"/>
      <c r="AV14" s="490"/>
      <c r="AW14" s="489"/>
      <c r="AX14" s="490"/>
      <c r="AY14" s="489"/>
      <c r="AZ14" s="490"/>
      <c r="BA14" s="487"/>
      <c r="BB14" s="488"/>
      <c r="BC14" s="489"/>
      <c r="BD14" s="490"/>
      <c r="BE14" s="489"/>
      <c r="BF14" s="490"/>
      <c r="BG14" s="489"/>
      <c r="BH14" s="490"/>
      <c r="BI14" s="489"/>
      <c r="BJ14" s="490"/>
      <c r="BK14" s="489"/>
      <c r="BL14" s="490"/>
      <c r="BM14" s="489"/>
      <c r="BN14" s="490"/>
      <c r="BO14" s="489"/>
      <c r="BP14" s="490"/>
      <c r="BQ14" s="489"/>
      <c r="BR14" s="490"/>
      <c r="BS14" s="489"/>
      <c r="BT14" s="490"/>
      <c r="BU14" s="489"/>
      <c r="BV14" s="490"/>
      <c r="BW14" s="491"/>
    </row>
    <row r="15" spans="2:78" ht="28.5" customHeight="1">
      <c r="B15" s="477">
        <f t="shared" si="0"/>
        <v>10</v>
      </c>
      <c r="C15" s="485" t="s">
        <v>177</v>
      </c>
      <c r="D15" s="486"/>
      <c r="E15" s="487"/>
      <c r="F15" s="488"/>
      <c r="G15" s="489"/>
      <c r="H15" s="490"/>
      <c r="I15" s="489"/>
      <c r="J15" s="490"/>
      <c r="K15" s="489"/>
      <c r="L15" s="490"/>
      <c r="M15" s="489"/>
      <c r="N15" s="490"/>
      <c r="O15" s="489"/>
      <c r="P15" s="490"/>
      <c r="Q15" s="489"/>
      <c r="R15" s="490"/>
      <c r="S15" s="489"/>
      <c r="T15" s="490"/>
      <c r="U15" s="489"/>
      <c r="V15" s="490"/>
      <c r="W15" s="489"/>
      <c r="X15" s="490"/>
      <c r="Y15" s="489"/>
      <c r="Z15" s="490"/>
      <c r="AA15" s="489"/>
      <c r="AB15" s="490"/>
      <c r="AC15" s="487"/>
      <c r="AD15" s="488"/>
      <c r="AE15" s="489"/>
      <c r="AF15" s="490"/>
      <c r="AG15" s="489"/>
      <c r="AH15" s="490"/>
      <c r="AI15" s="489"/>
      <c r="AJ15" s="490"/>
      <c r="AK15" s="489"/>
      <c r="AL15" s="490"/>
      <c r="AM15" s="489"/>
      <c r="AN15" s="490"/>
      <c r="AO15" s="489"/>
      <c r="AP15" s="490"/>
      <c r="AQ15" s="489"/>
      <c r="AR15" s="490"/>
      <c r="AS15" s="489"/>
      <c r="AT15" s="490"/>
      <c r="AU15" s="489"/>
      <c r="AV15" s="490"/>
      <c r="AW15" s="489"/>
      <c r="AX15" s="490"/>
      <c r="AY15" s="489"/>
      <c r="AZ15" s="490"/>
      <c r="BA15" s="487"/>
      <c r="BB15" s="488"/>
      <c r="BC15" s="489"/>
      <c r="BD15" s="490"/>
      <c r="BE15" s="489"/>
      <c r="BF15" s="490"/>
      <c r="BG15" s="489"/>
      <c r="BH15" s="490"/>
      <c r="BI15" s="489"/>
      <c r="BJ15" s="490"/>
      <c r="BK15" s="489"/>
      <c r="BL15" s="490"/>
      <c r="BM15" s="489"/>
      <c r="BN15" s="490"/>
      <c r="BO15" s="489"/>
      <c r="BP15" s="490"/>
      <c r="BQ15" s="489"/>
      <c r="BR15" s="490"/>
      <c r="BS15" s="489"/>
      <c r="BT15" s="490"/>
      <c r="BU15" s="489"/>
      <c r="BV15" s="490"/>
      <c r="BW15" s="491"/>
    </row>
    <row r="16" spans="2:78" ht="28.5" customHeight="1">
      <c r="B16" s="477">
        <f t="shared" si="0"/>
        <v>11</v>
      </c>
      <c r="C16" s="485" t="s">
        <v>179</v>
      </c>
      <c r="D16" s="486"/>
      <c r="E16" s="487"/>
      <c r="F16" s="488"/>
      <c r="G16" s="489"/>
      <c r="H16" s="490"/>
      <c r="I16" s="489"/>
      <c r="J16" s="490"/>
      <c r="K16" s="489"/>
      <c r="L16" s="490"/>
      <c r="M16" s="489"/>
      <c r="N16" s="490"/>
      <c r="O16" s="489"/>
      <c r="P16" s="490"/>
      <c r="Q16" s="489"/>
      <c r="R16" s="490"/>
      <c r="S16" s="489"/>
      <c r="T16" s="490"/>
      <c r="U16" s="489"/>
      <c r="V16" s="490"/>
      <c r="W16" s="489"/>
      <c r="X16" s="490"/>
      <c r="Y16" s="489"/>
      <c r="Z16" s="490"/>
      <c r="AA16" s="489"/>
      <c r="AB16" s="490"/>
      <c r="AC16" s="487"/>
      <c r="AD16" s="488"/>
      <c r="AE16" s="489"/>
      <c r="AF16" s="490"/>
      <c r="AG16" s="489"/>
      <c r="AH16" s="490"/>
      <c r="AI16" s="489"/>
      <c r="AJ16" s="490"/>
      <c r="AK16" s="489"/>
      <c r="AL16" s="490"/>
      <c r="AM16" s="489"/>
      <c r="AN16" s="490"/>
      <c r="AO16" s="489"/>
      <c r="AP16" s="490"/>
      <c r="AQ16" s="489"/>
      <c r="AR16" s="490"/>
      <c r="AS16" s="489"/>
      <c r="AT16" s="490"/>
      <c r="AU16" s="489"/>
      <c r="AV16" s="490"/>
      <c r="AW16" s="489"/>
      <c r="AX16" s="490"/>
      <c r="AY16" s="489"/>
      <c r="AZ16" s="490"/>
      <c r="BA16" s="487"/>
      <c r="BB16" s="488"/>
      <c r="BC16" s="489"/>
      <c r="BD16" s="490"/>
      <c r="BE16" s="489"/>
      <c r="BF16" s="490"/>
      <c r="BG16" s="489"/>
      <c r="BH16" s="490"/>
      <c r="BI16" s="489"/>
      <c r="BJ16" s="490"/>
      <c r="BK16" s="489"/>
      <c r="BL16" s="490"/>
      <c r="BM16" s="489"/>
      <c r="BN16" s="490"/>
      <c r="BO16" s="489"/>
      <c r="BP16" s="490"/>
      <c r="BQ16" s="489"/>
      <c r="BR16" s="490"/>
      <c r="BS16" s="489"/>
      <c r="BT16" s="490"/>
      <c r="BU16" s="489"/>
      <c r="BV16" s="490"/>
      <c r="BW16" s="491"/>
    </row>
    <row r="17" spans="2:75" ht="28.5" customHeight="1">
      <c r="B17" s="477">
        <f t="shared" si="0"/>
        <v>12</v>
      </c>
      <c r="C17" s="485" t="s">
        <v>186</v>
      </c>
      <c r="D17" s="486"/>
      <c r="E17" s="487"/>
      <c r="F17" s="488"/>
      <c r="G17" s="489"/>
      <c r="H17" s="490"/>
      <c r="I17" s="489"/>
      <c r="J17" s="490"/>
      <c r="K17" s="489"/>
      <c r="L17" s="490"/>
      <c r="M17" s="489"/>
      <c r="N17" s="490"/>
      <c r="O17" s="489"/>
      <c r="P17" s="490"/>
      <c r="Q17" s="489"/>
      <c r="R17" s="490"/>
      <c r="S17" s="489"/>
      <c r="T17" s="490"/>
      <c r="U17" s="489"/>
      <c r="V17" s="490"/>
      <c r="W17" s="489"/>
      <c r="X17" s="490"/>
      <c r="Y17" s="489"/>
      <c r="Z17" s="490"/>
      <c r="AA17" s="489"/>
      <c r="AB17" s="490"/>
      <c r="AC17" s="487"/>
      <c r="AD17" s="488"/>
      <c r="AE17" s="489"/>
      <c r="AF17" s="490"/>
      <c r="AG17" s="489"/>
      <c r="AH17" s="490"/>
      <c r="AI17" s="489"/>
      <c r="AJ17" s="490"/>
      <c r="AK17" s="489"/>
      <c r="AL17" s="490"/>
      <c r="AM17" s="489"/>
      <c r="AN17" s="490"/>
      <c r="AO17" s="489"/>
      <c r="AP17" s="490"/>
      <c r="AQ17" s="489"/>
      <c r="AR17" s="490"/>
      <c r="AS17" s="489"/>
      <c r="AT17" s="490"/>
      <c r="AU17" s="489"/>
      <c r="AV17" s="490"/>
      <c r="AW17" s="489"/>
      <c r="AX17" s="490"/>
      <c r="AY17" s="489"/>
      <c r="AZ17" s="490"/>
      <c r="BA17" s="487"/>
      <c r="BB17" s="488"/>
      <c r="BC17" s="489"/>
      <c r="BD17" s="490"/>
      <c r="BE17" s="489"/>
      <c r="BF17" s="490"/>
      <c r="BG17" s="489"/>
      <c r="BH17" s="490"/>
      <c r="BI17" s="489"/>
      <c r="BJ17" s="490"/>
      <c r="BK17" s="489"/>
      <c r="BL17" s="490"/>
      <c r="BM17" s="489"/>
      <c r="BN17" s="490"/>
      <c r="BO17" s="489"/>
      <c r="BP17" s="490"/>
      <c r="BQ17" s="489"/>
      <c r="BR17" s="490"/>
      <c r="BS17" s="489"/>
      <c r="BT17" s="490"/>
      <c r="BU17" s="489"/>
      <c r="BV17" s="490"/>
      <c r="BW17" s="491"/>
    </row>
    <row r="18" spans="2:75" ht="28.5" customHeight="1">
      <c r="B18" s="477">
        <f t="shared" si="0"/>
        <v>13</v>
      </c>
      <c r="C18" s="485" t="s">
        <v>197</v>
      </c>
      <c r="D18" s="486"/>
      <c r="E18" s="487"/>
      <c r="F18" s="488"/>
      <c r="G18" s="489"/>
      <c r="H18" s="490"/>
      <c r="I18" s="489"/>
      <c r="J18" s="490"/>
      <c r="K18" s="489"/>
      <c r="L18" s="490"/>
      <c r="M18" s="489"/>
      <c r="N18" s="490"/>
      <c r="O18" s="489"/>
      <c r="P18" s="490"/>
      <c r="Q18" s="489"/>
      <c r="R18" s="490"/>
      <c r="S18" s="489"/>
      <c r="T18" s="490"/>
      <c r="U18" s="489"/>
      <c r="V18" s="490"/>
      <c r="W18" s="489"/>
      <c r="X18" s="490"/>
      <c r="Y18" s="489"/>
      <c r="Z18" s="490"/>
      <c r="AA18" s="489"/>
      <c r="AB18" s="490"/>
      <c r="AC18" s="487"/>
      <c r="AD18" s="488"/>
      <c r="AE18" s="489"/>
      <c r="AF18" s="490"/>
      <c r="AG18" s="489"/>
      <c r="AH18" s="490"/>
      <c r="AI18" s="489"/>
      <c r="AJ18" s="490"/>
      <c r="AK18" s="489"/>
      <c r="AL18" s="490"/>
      <c r="AM18" s="489"/>
      <c r="AN18" s="490"/>
      <c r="AO18" s="489"/>
      <c r="AP18" s="490"/>
      <c r="AQ18" s="489"/>
      <c r="AR18" s="490"/>
      <c r="AS18" s="489"/>
      <c r="AT18" s="490"/>
      <c r="AU18" s="489"/>
      <c r="AV18" s="490"/>
      <c r="AW18" s="489"/>
      <c r="AX18" s="490"/>
      <c r="AY18" s="489"/>
      <c r="AZ18" s="490"/>
      <c r="BA18" s="487"/>
      <c r="BB18" s="488"/>
      <c r="BC18" s="489"/>
      <c r="BD18" s="490"/>
      <c r="BE18" s="489"/>
      <c r="BF18" s="490"/>
      <c r="BG18" s="489"/>
      <c r="BH18" s="490"/>
      <c r="BI18" s="489"/>
      <c r="BJ18" s="490"/>
      <c r="BK18" s="489"/>
      <c r="BL18" s="490"/>
      <c r="BM18" s="489"/>
      <c r="BN18" s="490"/>
      <c r="BO18" s="489"/>
      <c r="BP18" s="490"/>
      <c r="BQ18" s="489"/>
      <c r="BR18" s="490"/>
      <c r="BS18" s="489"/>
      <c r="BT18" s="490"/>
      <c r="BU18" s="489"/>
      <c r="BV18" s="490"/>
      <c r="BW18" s="491"/>
    </row>
    <row r="19" spans="2:75" ht="28.5" customHeight="1">
      <c r="B19" s="477">
        <f t="shared" si="0"/>
        <v>14</v>
      </c>
      <c r="C19" s="485" t="s">
        <v>183</v>
      </c>
      <c r="D19" s="486"/>
      <c r="E19" s="487"/>
      <c r="F19" s="488"/>
      <c r="G19" s="489"/>
      <c r="H19" s="490"/>
      <c r="I19" s="489"/>
      <c r="J19" s="490"/>
      <c r="K19" s="489"/>
      <c r="L19" s="490"/>
      <c r="M19" s="489"/>
      <c r="N19" s="490"/>
      <c r="O19" s="489"/>
      <c r="P19" s="490"/>
      <c r="Q19" s="489"/>
      <c r="R19" s="490"/>
      <c r="S19" s="489"/>
      <c r="T19" s="490"/>
      <c r="U19" s="489"/>
      <c r="V19" s="490"/>
      <c r="W19" s="489"/>
      <c r="X19" s="490"/>
      <c r="Y19" s="489"/>
      <c r="Z19" s="490"/>
      <c r="AA19" s="489"/>
      <c r="AB19" s="490"/>
      <c r="AC19" s="487"/>
      <c r="AD19" s="488"/>
      <c r="AE19" s="489"/>
      <c r="AF19" s="490"/>
      <c r="AG19" s="489"/>
      <c r="AH19" s="490"/>
      <c r="AI19" s="489"/>
      <c r="AJ19" s="490"/>
      <c r="AK19" s="489"/>
      <c r="AL19" s="490"/>
      <c r="AM19" s="489"/>
      <c r="AN19" s="490"/>
      <c r="AO19" s="489"/>
      <c r="AP19" s="490"/>
      <c r="AQ19" s="489"/>
      <c r="AR19" s="490"/>
      <c r="AS19" s="489"/>
      <c r="AT19" s="490"/>
      <c r="AU19" s="489"/>
      <c r="AV19" s="490"/>
      <c r="AW19" s="489"/>
      <c r="AX19" s="490"/>
      <c r="AY19" s="489"/>
      <c r="AZ19" s="490"/>
      <c r="BA19" s="487"/>
      <c r="BB19" s="488"/>
      <c r="BC19" s="489"/>
      <c r="BD19" s="490"/>
      <c r="BE19" s="489"/>
      <c r="BF19" s="490"/>
      <c r="BG19" s="489"/>
      <c r="BH19" s="490"/>
      <c r="BI19" s="489"/>
      <c r="BJ19" s="490"/>
      <c r="BK19" s="489"/>
      <c r="BL19" s="490"/>
      <c r="BM19" s="489"/>
      <c r="BN19" s="490"/>
      <c r="BO19" s="489"/>
      <c r="BP19" s="490"/>
      <c r="BQ19" s="489"/>
      <c r="BR19" s="490"/>
      <c r="BS19" s="489"/>
      <c r="BT19" s="490"/>
      <c r="BU19" s="489"/>
      <c r="BV19" s="490"/>
      <c r="BW19" s="491"/>
    </row>
    <row r="20" spans="2:75" ht="28.5" customHeight="1">
      <c r="B20" s="477">
        <f t="shared" si="0"/>
        <v>15</v>
      </c>
      <c r="C20" s="485" t="s">
        <v>180</v>
      </c>
      <c r="D20" s="486"/>
      <c r="E20" s="487"/>
      <c r="F20" s="488"/>
      <c r="G20" s="489"/>
      <c r="H20" s="490"/>
      <c r="I20" s="489"/>
      <c r="J20" s="490"/>
      <c r="K20" s="489"/>
      <c r="L20" s="490"/>
      <c r="M20" s="489"/>
      <c r="N20" s="490"/>
      <c r="O20" s="489"/>
      <c r="P20" s="490"/>
      <c r="Q20" s="489"/>
      <c r="R20" s="490"/>
      <c r="S20" s="489"/>
      <c r="T20" s="490"/>
      <c r="U20" s="489"/>
      <c r="V20" s="490"/>
      <c r="W20" s="489"/>
      <c r="X20" s="490"/>
      <c r="Y20" s="489"/>
      <c r="Z20" s="490"/>
      <c r="AA20" s="489"/>
      <c r="AB20" s="490"/>
      <c r="AC20" s="487"/>
      <c r="AD20" s="488"/>
      <c r="AE20" s="489"/>
      <c r="AF20" s="490"/>
      <c r="AG20" s="489"/>
      <c r="AH20" s="490"/>
      <c r="AI20" s="489"/>
      <c r="AJ20" s="490"/>
      <c r="AK20" s="489"/>
      <c r="AL20" s="490"/>
      <c r="AM20" s="489"/>
      <c r="AN20" s="490"/>
      <c r="AO20" s="489"/>
      <c r="AP20" s="490"/>
      <c r="AQ20" s="489"/>
      <c r="AR20" s="490"/>
      <c r="AS20" s="489"/>
      <c r="AT20" s="490"/>
      <c r="AU20" s="489"/>
      <c r="AV20" s="490"/>
      <c r="AW20" s="489"/>
      <c r="AX20" s="490"/>
      <c r="AY20" s="489"/>
      <c r="AZ20" s="490"/>
      <c r="BA20" s="487"/>
      <c r="BB20" s="488"/>
      <c r="BC20" s="489"/>
      <c r="BD20" s="490"/>
      <c r="BE20" s="489"/>
      <c r="BF20" s="490"/>
      <c r="BG20" s="489"/>
      <c r="BH20" s="490"/>
      <c r="BI20" s="489"/>
      <c r="BJ20" s="490"/>
      <c r="BK20" s="489"/>
      <c r="BL20" s="490"/>
      <c r="BM20" s="489"/>
      <c r="BN20" s="490"/>
      <c r="BO20" s="489"/>
      <c r="BP20" s="490"/>
      <c r="BQ20" s="489"/>
      <c r="BR20" s="490"/>
      <c r="BS20" s="489"/>
      <c r="BT20" s="490"/>
      <c r="BU20" s="489"/>
      <c r="BV20" s="490"/>
      <c r="BW20" s="491"/>
    </row>
    <row r="21" spans="2:75" ht="28.5" customHeight="1">
      <c r="B21" s="477">
        <f t="shared" si="0"/>
        <v>16</v>
      </c>
      <c r="C21" s="492" t="s">
        <v>478</v>
      </c>
      <c r="D21" s="486"/>
      <c r="E21" s="487"/>
      <c r="F21" s="488"/>
      <c r="G21" s="489"/>
      <c r="H21" s="490"/>
      <c r="I21" s="489"/>
      <c r="J21" s="490"/>
      <c r="K21" s="489"/>
      <c r="L21" s="490"/>
      <c r="M21" s="489"/>
      <c r="N21" s="490"/>
      <c r="O21" s="489"/>
      <c r="P21" s="490"/>
      <c r="Q21" s="489"/>
      <c r="R21" s="490"/>
      <c r="S21" s="489"/>
      <c r="T21" s="490"/>
      <c r="U21" s="489"/>
      <c r="V21" s="490"/>
      <c r="W21" s="489"/>
      <c r="X21" s="490"/>
      <c r="Y21" s="489"/>
      <c r="Z21" s="490"/>
      <c r="AA21" s="489"/>
      <c r="AB21" s="490"/>
      <c r="AC21" s="487"/>
      <c r="AD21" s="488"/>
      <c r="AE21" s="489"/>
      <c r="AF21" s="490"/>
      <c r="AG21" s="489"/>
      <c r="AH21" s="490"/>
      <c r="AI21" s="489"/>
      <c r="AJ21" s="490"/>
      <c r="AK21" s="489"/>
      <c r="AL21" s="490"/>
      <c r="AM21" s="489"/>
      <c r="AN21" s="490"/>
      <c r="AO21" s="489"/>
      <c r="AP21" s="490"/>
      <c r="AQ21" s="489"/>
      <c r="AR21" s="490"/>
      <c r="AS21" s="489"/>
      <c r="AT21" s="490"/>
      <c r="AU21" s="489"/>
      <c r="AV21" s="490"/>
      <c r="AW21" s="489"/>
      <c r="AX21" s="490"/>
      <c r="AY21" s="489"/>
      <c r="AZ21" s="490"/>
      <c r="BA21" s="487"/>
      <c r="BB21" s="488"/>
      <c r="BC21" s="489"/>
      <c r="BD21" s="490"/>
      <c r="BE21" s="489"/>
      <c r="BF21" s="490"/>
      <c r="BG21" s="489"/>
      <c r="BH21" s="490"/>
      <c r="BI21" s="489"/>
      <c r="BJ21" s="490"/>
      <c r="BK21" s="489"/>
      <c r="BL21" s="490"/>
      <c r="BM21" s="489"/>
      <c r="BN21" s="490"/>
      <c r="BO21" s="489"/>
      <c r="BP21" s="490"/>
      <c r="BQ21" s="489"/>
      <c r="BR21" s="490"/>
      <c r="BS21" s="489"/>
      <c r="BT21" s="490"/>
      <c r="BU21" s="489"/>
      <c r="BV21" s="490"/>
      <c r="BW21" s="491"/>
    </row>
    <row r="22" spans="2:75" ht="28.5" customHeight="1">
      <c r="B22" s="477">
        <f t="shared" si="0"/>
        <v>17</v>
      </c>
      <c r="C22" s="485" t="s">
        <v>189</v>
      </c>
      <c r="D22" s="486"/>
      <c r="E22" s="487"/>
      <c r="F22" s="488"/>
      <c r="G22" s="489"/>
      <c r="H22" s="490"/>
      <c r="I22" s="489"/>
      <c r="J22" s="490"/>
      <c r="K22" s="489"/>
      <c r="L22" s="490"/>
      <c r="M22" s="489"/>
      <c r="N22" s="490"/>
      <c r="O22" s="489"/>
      <c r="P22" s="490"/>
      <c r="Q22" s="489"/>
      <c r="R22" s="490"/>
      <c r="S22" s="489"/>
      <c r="T22" s="490"/>
      <c r="U22" s="489"/>
      <c r="V22" s="490"/>
      <c r="W22" s="489"/>
      <c r="X22" s="490"/>
      <c r="Y22" s="489"/>
      <c r="Z22" s="490"/>
      <c r="AA22" s="489"/>
      <c r="AB22" s="490"/>
      <c r="AC22" s="487"/>
      <c r="AD22" s="488"/>
      <c r="AE22" s="489"/>
      <c r="AF22" s="490"/>
      <c r="AG22" s="489"/>
      <c r="AH22" s="490"/>
      <c r="AI22" s="489"/>
      <c r="AJ22" s="490"/>
      <c r="AK22" s="489"/>
      <c r="AL22" s="490"/>
      <c r="AM22" s="489"/>
      <c r="AN22" s="490"/>
      <c r="AO22" s="489"/>
      <c r="AP22" s="490"/>
      <c r="AQ22" s="489"/>
      <c r="AR22" s="490"/>
      <c r="AS22" s="489"/>
      <c r="AT22" s="490"/>
      <c r="AU22" s="489"/>
      <c r="AV22" s="490"/>
      <c r="AW22" s="489"/>
      <c r="AX22" s="490"/>
      <c r="AY22" s="489"/>
      <c r="AZ22" s="490"/>
      <c r="BA22" s="487"/>
      <c r="BB22" s="488"/>
      <c r="BC22" s="489"/>
      <c r="BD22" s="490"/>
      <c r="BE22" s="489"/>
      <c r="BF22" s="490"/>
      <c r="BG22" s="489"/>
      <c r="BH22" s="490"/>
      <c r="BI22" s="489"/>
      <c r="BJ22" s="490"/>
      <c r="BK22" s="489"/>
      <c r="BL22" s="490"/>
      <c r="BM22" s="489"/>
      <c r="BN22" s="490"/>
      <c r="BO22" s="489"/>
      <c r="BP22" s="490"/>
      <c r="BQ22" s="489"/>
      <c r="BR22" s="490"/>
      <c r="BS22" s="489"/>
      <c r="BT22" s="490"/>
      <c r="BU22" s="489"/>
      <c r="BV22" s="490"/>
      <c r="BW22" s="491"/>
    </row>
    <row r="23" spans="2:75" ht="28.5" customHeight="1">
      <c r="B23" s="477">
        <f t="shared" si="0"/>
        <v>18</v>
      </c>
      <c r="C23" s="485" t="s">
        <v>190</v>
      </c>
      <c r="D23" s="486"/>
      <c r="E23" s="487"/>
      <c r="F23" s="488"/>
      <c r="G23" s="489"/>
      <c r="H23" s="490"/>
      <c r="I23" s="489"/>
      <c r="J23" s="490"/>
      <c r="K23" s="489"/>
      <c r="L23" s="490"/>
      <c r="M23" s="489"/>
      <c r="N23" s="490"/>
      <c r="O23" s="489"/>
      <c r="P23" s="490"/>
      <c r="Q23" s="489"/>
      <c r="R23" s="490"/>
      <c r="S23" s="489"/>
      <c r="T23" s="490"/>
      <c r="U23" s="489"/>
      <c r="V23" s="490"/>
      <c r="W23" s="489"/>
      <c r="X23" s="490"/>
      <c r="Y23" s="489"/>
      <c r="Z23" s="490"/>
      <c r="AA23" s="489"/>
      <c r="AB23" s="490"/>
      <c r="AC23" s="487"/>
      <c r="AD23" s="488"/>
      <c r="AE23" s="489"/>
      <c r="AF23" s="490"/>
      <c r="AG23" s="489"/>
      <c r="AH23" s="490"/>
      <c r="AI23" s="489"/>
      <c r="AJ23" s="490"/>
      <c r="AK23" s="489"/>
      <c r="AL23" s="490"/>
      <c r="AM23" s="489"/>
      <c r="AN23" s="490"/>
      <c r="AO23" s="489"/>
      <c r="AP23" s="490"/>
      <c r="AQ23" s="489"/>
      <c r="AR23" s="490"/>
      <c r="AS23" s="489"/>
      <c r="AT23" s="490"/>
      <c r="AU23" s="489"/>
      <c r="AV23" s="490"/>
      <c r="AW23" s="489"/>
      <c r="AX23" s="490"/>
      <c r="AY23" s="489"/>
      <c r="AZ23" s="490"/>
      <c r="BA23" s="487"/>
      <c r="BB23" s="488"/>
      <c r="BC23" s="489"/>
      <c r="BD23" s="490"/>
      <c r="BE23" s="489"/>
      <c r="BF23" s="490"/>
      <c r="BG23" s="489"/>
      <c r="BH23" s="490"/>
      <c r="BI23" s="489"/>
      <c r="BJ23" s="490"/>
      <c r="BK23" s="489"/>
      <c r="BL23" s="490"/>
      <c r="BM23" s="489"/>
      <c r="BN23" s="490"/>
      <c r="BO23" s="489"/>
      <c r="BP23" s="490"/>
      <c r="BQ23" s="489"/>
      <c r="BR23" s="490"/>
      <c r="BS23" s="489"/>
      <c r="BT23" s="490"/>
      <c r="BU23" s="489"/>
      <c r="BV23" s="490"/>
      <c r="BW23" s="491"/>
    </row>
    <row r="24" spans="2:75" ht="28.5" customHeight="1">
      <c r="B24" s="477">
        <f t="shared" si="0"/>
        <v>19</v>
      </c>
      <c r="C24" s="485" t="s">
        <v>195</v>
      </c>
      <c r="D24" s="486"/>
      <c r="E24" s="487"/>
      <c r="F24" s="488"/>
      <c r="G24" s="489"/>
      <c r="H24" s="490"/>
      <c r="I24" s="489"/>
      <c r="J24" s="490"/>
      <c r="K24" s="489"/>
      <c r="L24" s="490"/>
      <c r="M24" s="489"/>
      <c r="N24" s="490"/>
      <c r="O24" s="489"/>
      <c r="P24" s="490"/>
      <c r="Q24" s="489"/>
      <c r="R24" s="490"/>
      <c r="S24" s="489"/>
      <c r="T24" s="490"/>
      <c r="U24" s="489"/>
      <c r="V24" s="490"/>
      <c r="W24" s="489"/>
      <c r="X24" s="490"/>
      <c r="Y24" s="489"/>
      <c r="Z24" s="490"/>
      <c r="AA24" s="489"/>
      <c r="AB24" s="490"/>
      <c r="AC24" s="487"/>
      <c r="AD24" s="488"/>
      <c r="AE24" s="489"/>
      <c r="AF24" s="490"/>
      <c r="AG24" s="489"/>
      <c r="AH24" s="490"/>
      <c r="AI24" s="489"/>
      <c r="AJ24" s="490"/>
      <c r="AK24" s="489"/>
      <c r="AL24" s="490"/>
      <c r="AM24" s="489"/>
      <c r="AN24" s="490"/>
      <c r="AO24" s="489"/>
      <c r="AP24" s="490"/>
      <c r="AQ24" s="489"/>
      <c r="AR24" s="490"/>
      <c r="AS24" s="489"/>
      <c r="AT24" s="490"/>
      <c r="AU24" s="489"/>
      <c r="AV24" s="490"/>
      <c r="AW24" s="489"/>
      <c r="AX24" s="490"/>
      <c r="AY24" s="489"/>
      <c r="AZ24" s="490"/>
      <c r="BA24" s="487"/>
      <c r="BB24" s="488"/>
      <c r="BC24" s="489"/>
      <c r="BD24" s="490"/>
      <c r="BE24" s="489"/>
      <c r="BF24" s="490"/>
      <c r="BG24" s="489"/>
      <c r="BH24" s="490"/>
      <c r="BI24" s="489"/>
      <c r="BJ24" s="490"/>
      <c r="BK24" s="489"/>
      <c r="BL24" s="490"/>
      <c r="BM24" s="489"/>
      <c r="BN24" s="490"/>
      <c r="BO24" s="489"/>
      <c r="BP24" s="490"/>
      <c r="BQ24" s="489"/>
      <c r="BR24" s="490"/>
      <c r="BS24" s="489"/>
      <c r="BT24" s="490"/>
      <c r="BU24" s="489"/>
      <c r="BV24" s="490"/>
      <c r="BW24" s="491"/>
    </row>
    <row r="25" spans="2:75" ht="28.5" customHeight="1">
      <c r="B25" s="477">
        <f t="shared" si="0"/>
        <v>20</v>
      </c>
      <c r="C25" s="485" t="s">
        <v>196</v>
      </c>
      <c r="D25" s="486"/>
      <c r="E25" s="487"/>
      <c r="F25" s="488"/>
      <c r="G25" s="489"/>
      <c r="H25" s="490"/>
      <c r="I25" s="489"/>
      <c r="J25" s="490"/>
      <c r="K25" s="489"/>
      <c r="L25" s="490"/>
      <c r="M25" s="489"/>
      <c r="N25" s="490"/>
      <c r="O25" s="489"/>
      <c r="P25" s="490"/>
      <c r="Q25" s="489"/>
      <c r="R25" s="490"/>
      <c r="S25" s="489"/>
      <c r="T25" s="490"/>
      <c r="U25" s="489"/>
      <c r="V25" s="490"/>
      <c r="W25" s="489"/>
      <c r="X25" s="490"/>
      <c r="Y25" s="489"/>
      <c r="Z25" s="490"/>
      <c r="AA25" s="489"/>
      <c r="AB25" s="490"/>
      <c r="AC25" s="487"/>
      <c r="AD25" s="488"/>
      <c r="AE25" s="489"/>
      <c r="AF25" s="490"/>
      <c r="AG25" s="489"/>
      <c r="AH25" s="490"/>
      <c r="AI25" s="489"/>
      <c r="AJ25" s="490"/>
      <c r="AK25" s="489"/>
      <c r="AL25" s="490"/>
      <c r="AM25" s="489"/>
      <c r="AN25" s="490"/>
      <c r="AO25" s="489"/>
      <c r="AP25" s="490"/>
      <c r="AQ25" s="489"/>
      <c r="AR25" s="490"/>
      <c r="AS25" s="489"/>
      <c r="AT25" s="490"/>
      <c r="AU25" s="489"/>
      <c r="AV25" s="490"/>
      <c r="AW25" s="489"/>
      <c r="AX25" s="490"/>
      <c r="AY25" s="489"/>
      <c r="AZ25" s="490"/>
      <c r="BA25" s="487"/>
      <c r="BB25" s="488"/>
      <c r="BC25" s="489"/>
      <c r="BD25" s="490"/>
      <c r="BE25" s="489"/>
      <c r="BF25" s="490"/>
      <c r="BG25" s="489"/>
      <c r="BH25" s="490"/>
      <c r="BI25" s="489"/>
      <c r="BJ25" s="490"/>
      <c r="BK25" s="489"/>
      <c r="BL25" s="490"/>
      <c r="BM25" s="489"/>
      <c r="BN25" s="490"/>
      <c r="BO25" s="489"/>
      <c r="BP25" s="490"/>
      <c r="BQ25" s="489"/>
      <c r="BR25" s="490"/>
      <c r="BS25" s="489"/>
      <c r="BT25" s="490"/>
      <c r="BU25" s="489"/>
      <c r="BV25" s="490"/>
      <c r="BW25" s="491"/>
    </row>
    <row r="26" spans="2:75" ht="28.5" customHeight="1">
      <c r="B26" s="477">
        <f t="shared" si="0"/>
        <v>21</v>
      </c>
      <c r="C26" s="485" t="s">
        <v>181</v>
      </c>
      <c r="D26" s="486"/>
      <c r="E26" s="487"/>
      <c r="F26" s="488"/>
      <c r="G26" s="489"/>
      <c r="H26" s="490"/>
      <c r="I26" s="489"/>
      <c r="J26" s="490"/>
      <c r="K26" s="489"/>
      <c r="L26" s="490"/>
      <c r="M26" s="489"/>
      <c r="N26" s="490"/>
      <c r="O26" s="489"/>
      <c r="P26" s="490"/>
      <c r="Q26" s="489"/>
      <c r="R26" s="490"/>
      <c r="S26" s="489"/>
      <c r="T26" s="490"/>
      <c r="U26" s="489"/>
      <c r="V26" s="490"/>
      <c r="W26" s="489"/>
      <c r="X26" s="490"/>
      <c r="Y26" s="489"/>
      <c r="Z26" s="490"/>
      <c r="AA26" s="489"/>
      <c r="AB26" s="490"/>
      <c r="AC26" s="487"/>
      <c r="AD26" s="488"/>
      <c r="AE26" s="489"/>
      <c r="AF26" s="490"/>
      <c r="AG26" s="489"/>
      <c r="AH26" s="490"/>
      <c r="AI26" s="489"/>
      <c r="AJ26" s="490"/>
      <c r="AK26" s="489"/>
      <c r="AL26" s="490"/>
      <c r="AM26" s="489"/>
      <c r="AN26" s="490"/>
      <c r="AO26" s="489"/>
      <c r="AP26" s="490"/>
      <c r="AQ26" s="489"/>
      <c r="AR26" s="490"/>
      <c r="AS26" s="489"/>
      <c r="AT26" s="490"/>
      <c r="AU26" s="489"/>
      <c r="AV26" s="490"/>
      <c r="AW26" s="489"/>
      <c r="AX26" s="490"/>
      <c r="AY26" s="489"/>
      <c r="AZ26" s="490"/>
      <c r="BA26" s="487"/>
      <c r="BB26" s="488"/>
      <c r="BC26" s="489"/>
      <c r="BD26" s="490"/>
      <c r="BE26" s="489"/>
      <c r="BF26" s="490"/>
      <c r="BG26" s="489"/>
      <c r="BH26" s="490"/>
      <c r="BI26" s="489"/>
      <c r="BJ26" s="490"/>
      <c r="BK26" s="489"/>
      <c r="BL26" s="490"/>
      <c r="BM26" s="489"/>
      <c r="BN26" s="490"/>
      <c r="BO26" s="489"/>
      <c r="BP26" s="490"/>
      <c r="BQ26" s="489"/>
      <c r="BR26" s="490"/>
      <c r="BS26" s="489"/>
      <c r="BT26" s="490"/>
      <c r="BU26" s="489"/>
      <c r="BV26" s="490"/>
      <c r="BW26" s="491"/>
    </row>
    <row r="27" spans="2:75" ht="28.5" customHeight="1">
      <c r="B27" s="477">
        <f t="shared" si="0"/>
        <v>22</v>
      </c>
      <c r="C27" s="485" t="s">
        <v>182</v>
      </c>
      <c r="D27" s="486"/>
      <c r="E27" s="487"/>
      <c r="F27" s="488"/>
      <c r="G27" s="489"/>
      <c r="H27" s="490"/>
      <c r="I27" s="489"/>
      <c r="J27" s="490"/>
      <c r="K27" s="489"/>
      <c r="L27" s="490"/>
      <c r="M27" s="489"/>
      <c r="N27" s="490"/>
      <c r="O27" s="489"/>
      <c r="P27" s="490"/>
      <c r="Q27" s="489"/>
      <c r="R27" s="490"/>
      <c r="S27" s="489"/>
      <c r="T27" s="490"/>
      <c r="U27" s="489"/>
      <c r="V27" s="490"/>
      <c r="W27" s="489"/>
      <c r="X27" s="490"/>
      <c r="Y27" s="489"/>
      <c r="Z27" s="490"/>
      <c r="AA27" s="489"/>
      <c r="AB27" s="490"/>
      <c r="AC27" s="487"/>
      <c r="AD27" s="488"/>
      <c r="AE27" s="489"/>
      <c r="AF27" s="490"/>
      <c r="AG27" s="489"/>
      <c r="AH27" s="490"/>
      <c r="AI27" s="489"/>
      <c r="AJ27" s="490"/>
      <c r="AK27" s="489"/>
      <c r="AL27" s="490"/>
      <c r="AM27" s="489"/>
      <c r="AN27" s="490"/>
      <c r="AO27" s="489"/>
      <c r="AP27" s="490"/>
      <c r="AQ27" s="489"/>
      <c r="AR27" s="490"/>
      <c r="AS27" s="489"/>
      <c r="AT27" s="490"/>
      <c r="AU27" s="489"/>
      <c r="AV27" s="490"/>
      <c r="AW27" s="489"/>
      <c r="AX27" s="490"/>
      <c r="AY27" s="489"/>
      <c r="AZ27" s="490"/>
      <c r="BA27" s="487"/>
      <c r="BB27" s="488"/>
      <c r="BC27" s="489"/>
      <c r="BD27" s="490"/>
      <c r="BE27" s="489"/>
      <c r="BF27" s="490"/>
      <c r="BG27" s="489"/>
      <c r="BH27" s="490"/>
      <c r="BI27" s="489"/>
      <c r="BJ27" s="490"/>
      <c r="BK27" s="489"/>
      <c r="BL27" s="490"/>
      <c r="BM27" s="489"/>
      <c r="BN27" s="490"/>
      <c r="BO27" s="489"/>
      <c r="BP27" s="490"/>
      <c r="BQ27" s="489"/>
      <c r="BR27" s="490"/>
      <c r="BS27" s="489"/>
      <c r="BT27" s="490"/>
      <c r="BU27" s="489"/>
      <c r="BV27" s="490"/>
      <c r="BW27" s="491"/>
    </row>
    <row r="28" spans="2:75" ht="28.5" customHeight="1">
      <c r="B28" s="477">
        <f t="shared" si="0"/>
        <v>23</v>
      </c>
      <c r="C28" s="485" t="s">
        <v>184</v>
      </c>
      <c r="D28" s="486"/>
      <c r="E28" s="487"/>
      <c r="F28" s="488"/>
      <c r="G28" s="489"/>
      <c r="H28" s="490"/>
      <c r="I28" s="489"/>
      <c r="J28" s="490"/>
      <c r="K28" s="489"/>
      <c r="L28" s="490"/>
      <c r="M28" s="489"/>
      <c r="N28" s="490"/>
      <c r="O28" s="489"/>
      <c r="P28" s="490"/>
      <c r="Q28" s="489"/>
      <c r="R28" s="490"/>
      <c r="S28" s="489"/>
      <c r="T28" s="490"/>
      <c r="U28" s="489"/>
      <c r="V28" s="490"/>
      <c r="W28" s="489"/>
      <c r="X28" s="490"/>
      <c r="Y28" s="489"/>
      <c r="Z28" s="490"/>
      <c r="AA28" s="489"/>
      <c r="AB28" s="490"/>
      <c r="AC28" s="487"/>
      <c r="AD28" s="488"/>
      <c r="AE28" s="489"/>
      <c r="AF28" s="490"/>
      <c r="AG28" s="489"/>
      <c r="AH28" s="490"/>
      <c r="AI28" s="489"/>
      <c r="AJ28" s="490"/>
      <c r="AK28" s="489"/>
      <c r="AL28" s="490"/>
      <c r="AM28" s="489"/>
      <c r="AN28" s="490"/>
      <c r="AO28" s="489"/>
      <c r="AP28" s="490"/>
      <c r="AQ28" s="489"/>
      <c r="AR28" s="490"/>
      <c r="AS28" s="489"/>
      <c r="AT28" s="490"/>
      <c r="AU28" s="489"/>
      <c r="AV28" s="490"/>
      <c r="AW28" s="489"/>
      <c r="AX28" s="490"/>
      <c r="AY28" s="489"/>
      <c r="AZ28" s="490"/>
      <c r="BA28" s="487"/>
      <c r="BB28" s="488"/>
      <c r="BC28" s="489"/>
      <c r="BD28" s="490"/>
      <c r="BE28" s="489"/>
      <c r="BF28" s="490"/>
      <c r="BG28" s="489"/>
      <c r="BH28" s="490"/>
      <c r="BI28" s="489"/>
      <c r="BJ28" s="490"/>
      <c r="BK28" s="489"/>
      <c r="BL28" s="490"/>
      <c r="BM28" s="489"/>
      <c r="BN28" s="490"/>
      <c r="BO28" s="489"/>
      <c r="BP28" s="490"/>
      <c r="BQ28" s="489"/>
      <c r="BR28" s="490"/>
      <c r="BS28" s="489"/>
      <c r="BT28" s="490"/>
      <c r="BU28" s="489"/>
      <c r="BV28" s="490"/>
      <c r="BW28" s="491"/>
    </row>
    <row r="29" spans="2:75" ht="28.5" customHeight="1">
      <c r="B29" s="477">
        <f t="shared" si="0"/>
        <v>24</v>
      </c>
      <c r="C29" s="485" t="s">
        <v>192</v>
      </c>
      <c r="D29" s="486"/>
      <c r="E29" s="487"/>
      <c r="F29" s="488"/>
      <c r="G29" s="489"/>
      <c r="H29" s="490"/>
      <c r="I29" s="489"/>
      <c r="J29" s="490"/>
      <c r="K29" s="489"/>
      <c r="L29" s="490"/>
      <c r="M29" s="489"/>
      <c r="N29" s="490"/>
      <c r="O29" s="489"/>
      <c r="P29" s="490"/>
      <c r="Q29" s="489"/>
      <c r="R29" s="490"/>
      <c r="S29" s="489"/>
      <c r="T29" s="490"/>
      <c r="U29" s="489"/>
      <c r="V29" s="490"/>
      <c r="W29" s="489"/>
      <c r="X29" s="490"/>
      <c r="Y29" s="489"/>
      <c r="Z29" s="490"/>
      <c r="AA29" s="489"/>
      <c r="AB29" s="490"/>
      <c r="AC29" s="487"/>
      <c r="AD29" s="488"/>
      <c r="AE29" s="489"/>
      <c r="AF29" s="490"/>
      <c r="AG29" s="489"/>
      <c r="AH29" s="490"/>
      <c r="AI29" s="489"/>
      <c r="AJ29" s="490"/>
      <c r="AK29" s="489"/>
      <c r="AL29" s="490"/>
      <c r="AM29" s="489"/>
      <c r="AN29" s="490"/>
      <c r="AO29" s="489"/>
      <c r="AP29" s="490"/>
      <c r="AQ29" s="489"/>
      <c r="AR29" s="490"/>
      <c r="AS29" s="489"/>
      <c r="AT29" s="490"/>
      <c r="AU29" s="489"/>
      <c r="AV29" s="490"/>
      <c r="AW29" s="489"/>
      <c r="AX29" s="490"/>
      <c r="AY29" s="489"/>
      <c r="AZ29" s="490"/>
      <c r="BA29" s="487"/>
      <c r="BB29" s="488"/>
      <c r="BC29" s="489"/>
      <c r="BD29" s="490"/>
      <c r="BE29" s="489"/>
      <c r="BF29" s="490"/>
      <c r="BG29" s="489"/>
      <c r="BH29" s="490"/>
      <c r="BI29" s="489"/>
      <c r="BJ29" s="490"/>
      <c r="BK29" s="489"/>
      <c r="BL29" s="490"/>
      <c r="BM29" s="489"/>
      <c r="BN29" s="490"/>
      <c r="BO29" s="489"/>
      <c r="BP29" s="490"/>
      <c r="BQ29" s="489"/>
      <c r="BR29" s="490"/>
      <c r="BS29" s="489"/>
      <c r="BT29" s="490"/>
      <c r="BU29" s="489"/>
      <c r="BV29" s="490"/>
      <c r="BW29" s="491"/>
    </row>
    <row r="30" spans="2:75" ht="28.5" customHeight="1">
      <c r="B30" s="477">
        <f t="shared" si="0"/>
        <v>25</v>
      </c>
      <c r="C30" s="485" t="s">
        <v>194</v>
      </c>
      <c r="D30" s="486"/>
      <c r="E30" s="487"/>
      <c r="F30" s="488"/>
      <c r="G30" s="489"/>
      <c r="H30" s="490"/>
      <c r="I30" s="489"/>
      <c r="J30" s="490"/>
      <c r="K30" s="489"/>
      <c r="L30" s="490"/>
      <c r="M30" s="489"/>
      <c r="N30" s="490"/>
      <c r="O30" s="489"/>
      <c r="P30" s="490"/>
      <c r="Q30" s="489"/>
      <c r="R30" s="490"/>
      <c r="S30" s="489"/>
      <c r="T30" s="490"/>
      <c r="U30" s="489"/>
      <c r="V30" s="490"/>
      <c r="W30" s="489"/>
      <c r="X30" s="490"/>
      <c r="Y30" s="489"/>
      <c r="Z30" s="490"/>
      <c r="AA30" s="489"/>
      <c r="AB30" s="490"/>
      <c r="AC30" s="487"/>
      <c r="AD30" s="488"/>
      <c r="AE30" s="489"/>
      <c r="AF30" s="490"/>
      <c r="AG30" s="489"/>
      <c r="AH30" s="490"/>
      <c r="AI30" s="489"/>
      <c r="AJ30" s="490"/>
      <c r="AK30" s="489"/>
      <c r="AL30" s="490"/>
      <c r="AM30" s="489"/>
      <c r="AN30" s="490"/>
      <c r="AO30" s="489"/>
      <c r="AP30" s="490"/>
      <c r="AQ30" s="489"/>
      <c r="AR30" s="490"/>
      <c r="AS30" s="489"/>
      <c r="AT30" s="490"/>
      <c r="AU30" s="489"/>
      <c r="AV30" s="490"/>
      <c r="AW30" s="489"/>
      <c r="AX30" s="490"/>
      <c r="AY30" s="489"/>
      <c r="AZ30" s="490"/>
      <c r="BA30" s="487"/>
      <c r="BB30" s="488"/>
      <c r="BC30" s="489"/>
      <c r="BD30" s="490"/>
      <c r="BE30" s="489"/>
      <c r="BF30" s="490"/>
      <c r="BG30" s="489"/>
      <c r="BH30" s="490"/>
      <c r="BI30" s="489"/>
      <c r="BJ30" s="490"/>
      <c r="BK30" s="489"/>
      <c r="BL30" s="490"/>
      <c r="BM30" s="489"/>
      <c r="BN30" s="490"/>
      <c r="BO30" s="489"/>
      <c r="BP30" s="490"/>
      <c r="BQ30" s="489"/>
      <c r="BR30" s="490"/>
      <c r="BS30" s="489"/>
      <c r="BT30" s="490"/>
      <c r="BU30" s="489"/>
      <c r="BV30" s="490"/>
      <c r="BW30" s="491"/>
    </row>
    <row r="31" spans="2:75" ht="28.5" customHeight="1">
      <c r="B31" s="477">
        <f t="shared" si="0"/>
        <v>26</v>
      </c>
      <c r="C31" s="485" t="s">
        <v>178</v>
      </c>
      <c r="D31" s="486"/>
      <c r="E31" s="487"/>
      <c r="F31" s="488"/>
      <c r="G31" s="489"/>
      <c r="H31" s="490"/>
      <c r="I31" s="489"/>
      <c r="J31" s="490"/>
      <c r="K31" s="489"/>
      <c r="L31" s="490"/>
      <c r="M31" s="489"/>
      <c r="N31" s="490"/>
      <c r="O31" s="489"/>
      <c r="P31" s="490"/>
      <c r="Q31" s="489"/>
      <c r="R31" s="490"/>
      <c r="S31" s="489"/>
      <c r="T31" s="490"/>
      <c r="U31" s="489"/>
      <c r="V31" s="490"/>
      <c r="W31" s="489"/>
      <c r="X31" s="490"/>
      <c r="Y31" s="489"/>
      <c r="Z31" s="490"/>
      <c r="AA31" s="489"/>
      <c r="AB31" s="490"/>
      <c r="AC31" s="487"/>
      <c r="AD31" s="488"/>
      <c r="AE31" s="489"/>
      <c r="AF31" s="490"/>
      <c r="AG31" s="489"/>
      <c r="AH31" s="490"/>
      <c r="AI31" s="489"/>
      <c r="AJ31" s="490"/>
      <c r="AK31" s="489"/>
      <c r="AL31" s="490"/>
      <c r="AM31" s="489"/>
      <c r="AN31" s="490"/>
      <c r="AO31" s="489"/>
      <c r="AP31" s="490"/>
      <c r="AQ31" s="489"/>
      <c r="AR31" s="490"/>
      <c r="AS31" s="489"/>
      <c r="AT31" s="490"/>
      <c r="AU31" s="489"/>
      <c r="AV31" s="490"/>
      <c r="AW31" s="489"/>
      <c r="AX31" s="490"/>
      <c r="AY31" s="489"/>
      <c r="AZ31" s="490"/>
      <c r="BA31" s="487"/>
      <c r="BB31" s="488"/>
      <c r="BC31" s="489"/>
      <c r="BD31" s="490"/>
      <c r="BE31" s="489"/>
      <c r="BF31" s="490"/>
      <c r="BG31" s="489"/>
      <c r="BH31" s="490"/>
      <c r="BI31" s="489"/>
      <c r="BJ31" s="490"/>
      <c r="BK31" s="489"/>
      <c r="BL31" s="490"/>
      <c r="BM31" s="489"/>
      <c r="BN31" s="490"/>
      <c r="BO31" s="489"/>
      <c r="BP31" s="490"/>
      <c r="BQ31" s="489"/>
      <c r="BR31" s="490"/>
      <c r="BS31" s="489"/>
      <c r="BT31" s="490"/>
      <c r="BU31" s="489"/>
      <c r="BV31" s="490"/>
      <c r="BW31" s="491"/>
    </row>
    <row r="32" spans="2:75" ht="28.5" customHeight="1">
      <c r="B32" s="477">
        <f t="shared" si="0"/>
        <v>27</v>
      </c>
      <c r="C32" s="485" t="s">
        <v>193</v>
      </c>
      <c r="D32" s="486"/>
      <c r="E32" s="487"/>
      <c r="F32" s="488"/>
      <c r="G32" s="489"/>
      <c r="H32" s="490"/>
      <c r="I32" s="489"/>
      <c r="J32" s="490"/>
      <c r="K32" s="489"/>
      <c r="L32" s="490"/>
      <c r="M32" s="489"/>
      <c r="N32" s="490"/>
      <c r="O32" s="489"/>
      <c r="P32" s="490"/>
      <c r="Q32" s="489"/>
      <c r="R32" s="490"/>
      <c r="S32" s="489"/>
      <c r="T32" s="490"/>
      <c r="U32" s="489"/>
      <c r="V32" s="490"/>
      <c r="W32" s="489"/>
      <c r="X32" s="490"/>
      <c r="Y32" s="489"/>
      <c r="Z32" s="490"/>
      <c r="AA32" s="489"/>
      <c r="AB32" s="490"/>
      <c r="AC32" s="487"/>
      <c r="AD32" s="488"/>
      <c r="AE32" s="489"/>
      <c r="AF32" s="490"/>
      <c r="AG32" s="489"/>
      <c r="AH32" s="490"/>
      <c r="AI32" s="489"/>
      <c r="AJ32" s="490"/>
      <c r="AK32" s="489"/>
      <c r="AL32" s="490"/>
      <c r="AM32" s="489"/>
      <c r="AN32" s="490"/>
      <c r="AO32" s="489"/>
      <c r="AP32" s="490"/>
      <c r="AQ32" s="489"/>
      <c r="AR32" s="490"/>
      <c r="AS32" s="489"/>
      <c r="AT32" s="490"/>
      <c r="AU32" s="489"/>
      <c r="AV32" s="490"/>
      <c r="AW32" s="489"/>
      <c r="AX32" s="490"/>
      <c r="AY32" s="489"/>
      <c r="AZ32" s="490"/>
      <c r="BA32" s="487"/>
      <c r="BB32" s="488"/>
      <c r="BC32" s="489"/>
      <c r="BD32" s="490"/>
      <c r="BE32" s="489"/>
      <c r="BF32" s="490"/>
      <c r="BG32" s="489"/>
      <c r="BH32" s="490"/>
      <c r="BI32" s="489"/>
      <c r="BJ32" s="490"/>
      <c r="BK32" s="489"/>
      <c r="BL32" s="490"/>
      <c r="BM32" s="489"/>
      <c r="BN32" s="490"/>
      <c r="BO32" s="489"/>
      <c r="BP32" s="490"/>
      <c r="BQ32" s="489"/>
      <c r="BR32" s="490"/>
      <c r="BS32" s="489"/>
      <c r="BT32" s="490"/>
      <c r="BU32" s="489"/>
      <c r="BV32" s="490"/>
      <c r="BW32" s="491"/>
    </row>
    <row r="33" spans="2:75" ht="28.5" customHeight="1">
      <c r="B33" s="477">
        <f t="shared" si="0"/>
        <v>28</v>
      </c>
      <c r="C33" s="492" t="s">
        <v>479</v>
      </c>
      <c r="D33" s="486"/>
      <c r="E33" s="487"/>
      <c r="F33" s="488"/>
      <c r="G33" s="489"/>
      <c r="H33" s="490"/>
      <c r="I33" s="489"/>
      <c r="J33" s="490"/>
      <c r="K33" s="489"/>
      <c r="L33" s="490"/>
      <c r="M33" s="489"/>
      <c r="N33" s="490"/>
      <c r="O33" s="489"/>
      <c r="P33" s="490"/>
      <c r="Q33" s="489"/>
      <c r="R33" s="490"/>
      <c r="S33" s="489"/>
      <c r="T33" s="490"/>
      <c r="U33" s="489"/>
      <c r="V33" s="490"/>
      <c r="W33" s="489"/>
      <c r="X33" s="490"/>
      <c r="Y33" s="489"/>
      <c r="Z33" s="490"/>
      <c r="AA33" s="489"/>
      <c r="AB33" s="490"/>
      <c r="AC33" s="487"/>
      <c r="AD33" s="488"/>
      <c r="AE33" s="489"/>
      <c r="AF33" s="490"/>
      <c r="AG33" s="489"/>
      <c r="AH33" s="490"/>
      <c r="AI33" s="489"/>
      <c r="AJ33" s="490"/>
      <c r="AK33" s="489"/>
      <c r="AL33" s="490"/>
      <c r="AM33" s="489"/>
      <c r="AN33" s="490"/>
      <c r="AO33" s="489"/>
      <c r="AP33" s="490"/>
      <c r="AQ33" s="489"/>
      <c r="AR33" s="490"/>
      <c r="AS33" s="489"/>
      <c r="AT33" s="490"/>
      <c r="AU33" s="489"/>
      <c r="AV33" s="490"/>
      <c r="AW33" s="489"/>
      <c r="AX33" s="490"/>
      <c r="AY33" s="489"/>
      <c r="AZ33" s="490"/>
      <c r="BA33" s="487"/>
      <c r="BB33" s="488"/>
      <c r="BC33" s="489"/>
      <c r="BD33" s="490"/>
      <c r="BE33" s="489"/>
      <c r="BF33" s="490"/>
      <c r="BG33" s="489"/>
      <c r="BH33" s="490"/>
      <c r="BI33" s="489"/>
      <c r="BJ33" s="490"/>
      <c r="BK33" s="489"/>
      <c r="BL33" s="490"/>
      <c r="BM33" s="489"/>
      <c r="BN33" s="490"/>
      <c r="BO33" s="489"/>
      <c r="BP33" s="490"/>
      <c r="BQ33" s="489"/>
      <c r="BR33" s="490"/>
      <c r="BS33" s="489"/>
      <c r="BT33" s="490"/>
      <c r="BU33" s="489"/>
      <c r="BV33" s="490"/>
      <c r="BW33" s="491"/>
    </row>
    <row r="34" spans="2:75" ht="28.5" customHeight="1">
      <c r="B34" s="477">
        <f t="shared" si="0"/>
        <v>29</v>
      </c>
      <c r="C34" s="492" t="s">
        <v>480</v>
      </c>
      <c r="D34" s="486"/>
      <c r="E34" s="487"/>
      <c r="F34" s="488"/>
      <c r="G34" s="489"/>
      <c r="H34" s="490"/>
      <c r="I34" s="489"/>
      <c r="J34" s="490"/>
      <c r="K34" s="489"/>
      <c r="L34" s="490"/>
      <c r="M34" s="489"/>
      <c r="N34" s="490"/>
      <c r="O34" s="489"/>
      <c r="P34" s="490"/>
      <c r="Q34" s="489"/>
      <c r="R34" s="490"/>
      <c r="S34" s="489"/>
      <c r="T34" s="490"/>
      <c r="U34" s="489"/>
      <c r="V34" s="490"/>
      <c r="W34" s="489"/>
      <c r="X34" s="490"/>
      <c r="Y34" s="489"/>
      <c r="Z34" s="490"/>
      <c r="AA34" s="489"/>
      <c r="AB34" s="490"/>
      <c r="AC34" s="487"/>
      <c r="AD34" s="488"/>
      <c r="AE34" s="489"/>
      <c r="AF34" s="490"/>
      <c r="AG34" s="489"/>
      <c r="AH34" s="490"/>
      <c r="AI34" s="489"/>
      <c r="AJ34" s="490"/>
      <c r="AK34" s="489"/>
      <c r="AL34" s="490"/>
      <c r="AM34" s="489"/>
      <c r="AN34" s="490"/>
      <c r="AO34" s="489"/>
      <c r="AP34" s="490"/>
      <c r="AQ34" s="489"/>
      <c r="AR34" s="490"/>
      <c r="AS34" s="489"/>
      <c r="AT34" s="490"/>
      <c r="AU34" s="489"/>
      <c r="AV34" s="490"/>
      <c r="AW34" s="489"/>
      <c r="AX34" s="490"/>
      <c r="AY34" s="489"/>
      <c r="AZ34" s="490"/>
      <c r="BA34" s="487"/>
      <c r="BB34" s="488"/>
      <c r="BC34" s="489"/>
      <c r="BD34" s="490"/>
      <c r="BE34" s="489"/>
      <c r="BF34" s="490"/>
      <c r="BG34" s="489"/>
      <c r="BH34" s="490"/>
      <c r="BI34" s="489"/>
      <c r="BJ34" s="490"/>
      <c r="BK34" s="489"/>
      <c r="BL34" s="490"/>
      <c r="BM34" s="489"/>
      <c r="BN34" s="490"/>
      <c r="BO34" s="489"/>
      <c r="BP34" s="490"/>
      <c r="BQ34" s="489"/>
      <c r="BR34" s="490"/>
      <c r="BS34" s="489"/>
      <c r="BT34" s="490"/>
      <c r="BU34" s="489"/>
      <c r="BV34" s="490"/>
      <c r="BW34" s="491"/>
    </row>
    <row r="35" spans="2:75" ht="28.5" customHeight="1">
      <c r="B35" s="477">
        <f t="shared" si="0"/>
        <v>30</v>
      </c>
      <c r="C35" s="485" t="s">
        <v>481</v>
      </c>
      <c r="D35" s="486"/>
      <c r="E35" s="487"/>
      <c r="F35" s="488"/>
      <c r="G35" s="489"/>
      <c r="H35" s="490"/>
      <c r="I35" s="489"/>
      <c r="J35" s="490"/>
      <c r="K35" s="489"/>
      <c r="L35" s="490"/>
      <c r="M35" s="489"/>
      <c r="N35" s="490"/>
      <c r="O35" s="489"/>
      <c r="P35" s="490"/>
      <c r="Q35" s="489"/>
      <c r="R35" s="490"/>
      <c r="S35" s="489"/>
      <c r="T35" s="490"/>
      <c r="U35" s="489"/>
      <c r="V35" s="490"/>
      <c r="W35" s="489"/>
      <c r="X35" s="490"/>
      <c r="Y35" s="489"/>
      <c r="Z35" s="490"/>
      <c r="AA35" s="489"/>
      <c r="AB35" s="490"/>
      <c r="AC35" s="487"/>
      <c r="AD35" s="488"/>
      <c r="AE35" s="489"/>
      <c r="AF35" s="490"/>
      <c r="AG35" s="489"/>
      <c r="AH35" s="490"/>
      <c r="AI35" s="489"/>
      <c r="AJ35" s="490"/>
      <c r="AK35" s="489"/>
      <c r="AL35" s="490"/>
      <c r="AM35" s="489"/>
      <c r="AN35" s="490"/>
      <c r="AO35" s="489"/>
      <c r="AP35" s="490"/>
      <c r="AQ35" s="489"/>
      <c r="AR35" s="490"/>
      <c r="AS35" s="489"/>
      <c r="AT35" s="490"/>
      <c r="AU35" s="489"/>
      <c r="AV35" s="490"/>
      <c r="AW35" s="489"/>
      <c r="AX35" s="490"/>
      <c r="AY35" s="489"/>
      <c r="AZ35" s="490"/>
      <c r="BA35" s="487"/>
      <c r="BB35" s="488"/>
      <c r="BC35" s="489"/>
      <c r="BD35" s="490"/>
      <c r="BE35" s="489"/>
      <c r="BF35" s="490"/>
      <c r="BG35" s="489"/>
      <c r="BH35" s="490"/>
      <c r="BI35" s="489"/>
      <c r="BJ35" s="490"/>
      <c r="BK35" s="489"/>
      <c r="BL35" s="490"/>
      <c r="BM35" s="489"/>
      <c r="BN35" s="490"/>
      <c r="BO35" s="489"/>
      <c r="BP35" s="490"/>
      <c r="BQ35" s="489"/>
      <c r="BR35" s="490"/>
      <c r="BS35" s="489"/>
      <c r="BT35" s="490"/>
      <c r="BU35" s="489"/>
      <c r="BV35" s="490"/>
      <c r="BW35" s="491"/>
    </row>
    <row r="36" spans="2:75" ht="28.5" customHeight="1">
      <c r="B36" s="477">
        <f t="shared" si="0"/>
        <v>31</v>
      </c>
      <c r="C36" s="485" t="s">
        <v>60</v>
      </c>
      <c r="D36" s="486"/>
      <c r="E36" s="487"/>
      <c r="F36" s="488"/>
      <c r="G36" s="489"/>
      <c r="H36" s="490"/>
      <c r="I36" s="489"/>
      <c r="J36" s="490"/>
      <c r="K36" s="489"/>
      <c r="L36" s="490"/>
      <c r="M36" s="489"/>
      <c r="N36" s="490"/>
      <c r="O36" s="489"/>
      <c r="P36" s="490"/>
      <c r="Q36" s="489"/>
      <c r="R36" s="490"/>
      <c r="S36" s="489"/>
      <c r="T36" s="490"/>
      <c r="U36" s="489"/>
      <c r="V36" s="490"/>
      <c r="W36" s="489"/>
      <c r="X36" s="490"/>
      <c r="Y36" s="489"/>
      <c r="Z36" s="490"/>
      <c r="AA36" s="489"/>
      <c r="AB36" s="490"/>
      <c r="AC36" s="487"/>
      <c r="AD36" s="488"/>
      <c r="AE36" s="489"/>
      <c r="AF36" s="490"/>
      <c r="AG36" s="489"/>
      <c r="AH36" s="490"/>
      <c r="AI36" s="489"/>
      <c r="AJ36" s="490"/>
      <c r="AK36" s="489"/>
      <c r="AL36" s="490"/>
      <c r="AM36" s="489"/>
      <c r="AN36" s="490"/>
      <c r="AO36" s="489"/>
      <c r="AP36" s="490"/>
      <c r="AQ36" s="489"/>
      <c r="AR36" s="490"/>
      <c r="AS36" s="489"/>
      <c r="AT36" s="490"/>
      <c r="AU36" s="489"/>
      <c r="AV36" s="490"/>
      <c r="AW36" s="489"/>
      <c r="AX36" s="490"/>
      <c r="AY36" s="489"/>
      <c r="AZ36" s="490"/>
      <c r="BA36" s="487"/>
      <c r="BB36" s="488"/>
      <c r="BC36" s="489"/>
      <c r="BD36" s="490"/>
      <c r="BE36" s="489"/>
      <c r="BF36" s="490"/>
      <c r="BG36" s="489"/>
      <c r="BH36" s="490"/>
      <c r="BI36" s="489"/>
      <c r="BJ36" s="490"/>
      <c r="BK36" s="489"/>
      <c r="BL36" s="490"/>
      <c r="BM36" s="489"/>
      <c r="BN36" s="490"/>
      <c r="BO36" s="489"/>
      <c r="BP36" s="490"/>
      <c r="BQ36" s="489"/>
      <c r="BR36" s="490"/>
      <c r="BS36" s="489"/>
      <c r="BT36" s="490"/>
      <c r="BU36" s="489"/>
      <c r="BV36" s="490"/>
      <c r="BW36" s="491"/>
    </row>
    <row r="37" spans="2:75" ht="28.5" customHeight="1">
      <c r="B37" s="477">
        <f t="shared" si="0"/>
        <v>32</v>
      </c>
      <c r="C37" s="485" t="s">
        <v>28</v>
      </c>
      <c r="D37" s="486"/>
      <c r="E37" s="487"/>
      <c r="F37" s="488"/>
      <c r="G37" s="489"/>
      <c r="H37" s="490"/>
      <c r="I37" s="489"/>
      <c r="J37" s="490"/>
      <c r="K37" s="489"/>
      <c r="L37" s="490"/>
      <c r="M37" s="489"/>
      <c r="N37" s="490"/>
      <c r="O37" s="489"/>
      <c r="P37" s="490"/>
      <c r="Q37" s="489"/>
      <c r="R37" s="490"/>
      <c r="S37" s="489"/>
      <c r="T37" s="490"/>
      <c r="U37" s="489"/>
      <c r="V37" s="490"/>
      <c r="W37" s="489"/>
      <c r="X37" s="490"/>
      <c r="Y37" s="489"/>
      <c r="Z37" s="490"/>
      <c r="AA37" s="489"/>
      <c r="AB37" s="490"/>
      <c r="AC37" s="487"/>
      <c r="AD37" s="488"/>
      <c r="AE37" s="489"/>
      <c r="AF37" s="490"/>
      <c r="AG37" s="489"/>
      <c r="AH37" s="490"/>
      <c r="AI37" s="489"/>
      <c r="AJ37" s="490"/>
      <c r="AK37" s="489"/>
      <c r="AL37" s="490"/>
      <c r="AM37" s="489"/>
      <c r="AN37" s="490"/>
      <c r="AO37" s="489"/>
      <c r="AP37" s="490"/>
      <c r="AQ37" s="489"/>
      <c r="AR37" s="490"/>
      <c r="AS37" s="489"/>
      <c r="AT37" s="490"/>
      <c r="AU37" s="489"/>
      <c r="AV37" s="490"/>
      <c r="AW37" s="489"/>
      <c r="AX37" s="490"/>
      <c r="AY37" s="489"/>
      <c r="AZ37" s="490"/>
      <c r="BA37" s="487"/>
      <c r="BB37" s="488"/>
      <c r="BC37" s="489"/>
      <c r="BD37" s="490"/>
      <c r="BE37" s="489"/>
      <c r="BF37" s="490"/>
      <c r="BG37" s="489"/>
      <c r="BH37" s="490"/>
      <c r="BI37" s="489"/>
      <c r="BJ37" s="490"/>
      <c r="BK37" s="489"/>
      <c r="BL37" s="490"/>
      <c r="BM37" s="489"/>
      <c r="BN37" s="490"/>
      <c r="BO37" s="489"/>
      <c r="BP37" s="490"/>
      <c r="BQ37" s="489"/>
      <c r="BR37" s="490"/>
      <c r="BS37" s="489"/>
      <c r="BT37" s="490"/>
      <c r="BU37" s="489"/>
      <c r="BV37" s="490"/>
      <c r="BW37" s="491"/>
    </row>
    <row r="38" spans="2:75" ht="28.5" customHeight="1">
      <c r="B38" s="477">
        <f t="shared" si="0"/>
        <v>33</v>
      </c>
      <c r="C38" s="485" t="s">
        <v>54</v>
      </c>
      <c r="D38" s="486"/>
      <c r="E38" s="487"/>
      <c r="F38" s="488"/>
      <c r="G38" s="489"/>
      <c r="H38" s="490"/>
      <c r="I38" s="489"/>
      <c r="J38" s="490"/>
      <c r="K38" s="489"/>
      <c r="L38" s="490"/>
      <c r="M38" s="489"/>
      <c r="N38" s="490"/>
      <c r="O38" s="489"/>
      <c r="P38" s="490"/>
      <c r="Q38" s="489"/>
      <c r="R38" s="490"/>
      <c r="S38" s="489"/>
      <c r="T38" s="490"/>
      <c r="U38" s="489"/>
      <c r="V38" s="490"/>
      <c r="W38" s="489"/>
      <c r="X38" s="490"/>
      <c r="Y38" s="489"/>
      <c r="Z38" s="490"/>
      <c r="AA38" s="489"/>
      <c r="AB38" s="490"/>
      <c r="AC38" s="487"/>
      <c r="AD38" s="488"/>
      <c r="AE38" s="489"/>
      <c r="AF38" s="490"/>
      <c r="AG38" s="489"/>
      <c r="AH38" s="490"/>
      <c r="AI38" s="489"/>
      <c r="AJ38" s="490"/>
      <c r="AK38" s="489"/>
      <c r="AL38" s="490"/>
      <c r="AM38" s="489"/>
      <c r="AN38" s="490"/>
      <c r="AO38" s="489"/>
      <c r="AP38" s="490"/>
      <c r="AQ38" s="489"/>
      <c r="AR38" s="490"/>
      <c r="AS38" s="489"/>
      <c r="AT38" s="490"/>
      <c r="AU38" s="489"/>
      <c r="AV38" s="490"/>
      <c r="AW38" s="489"/>
      <c r="AX38" s="490"/>
      <c r="AY38" s="489"/>
      <c r="AZ38" s="490"/>
      <c r="BA38" s="487"/>
      <c r="BB38" s="488"/>
      <c r="BC38" s="489"/>
      <c r="BD38" s="490"/>
      <c r="BE38" s="489"/>
      <c r="BF38" s="490"/>
      <c r="BG38" s="489"/>
      <c r="BH38" s="490"/>
      <c r="BI38" s="489"/>
      <c r="BJ38" s="490"/>
      <c r="BK38" s="489"/>
      <c r="BL38" s="490"/>
      <c r="BM38" s="489"/>
      <c r="BN38" s="490"/>
      <c r="BO38" s="489"/>
      <c r="BP38" s="490"/>
      <c r="BQ38" s="489"/>
      <c r="BR38" s="490"/>
      <c r="BS38" s="489"/>
      <c r="BT38" s="490"/>
      <c r="BU38" s="489"/>
      <c r="BV38" s="490"/>
      <c r="BW38" s="491"/>
    </row>
    <row r="39" spans="2:75" ht="28.5" customHeight="1">
      <c r="B39" s="477">
        <f t="shared" si="0"/>
        <v>34</v>
      </c>
      <c r="C39" s="485" t="s">
        <v>56</v>
      </c>
      <c r="D39" s="486"/>
      <c r="E39" s="487"/>
      <c r="F39" s="488"/>
      <c r="G39" s="489"/>
      <c r="H39" s="490"/>
      <c r="I39" s="489"/>
      <c r="J39" s="490"/>
      <c r="K39" s="489"/>
      <c r="L39" s="490"/>
      <c r="M39" s="489"/>
      <c r="N39" s="490"/>
      <c r="O39" s="489"/>
      <c r="P39" s="490"/>
      <c r="Q39" s="489"/>
      <c r="R39" s="490"/>
      <c r="S39" s="489"/>
      <c r="T39" s="490"/>
      <c r="U39" s="489"/>
      <c r="V39" s="490"/>
      <c r="W39" s="489"/>
      <c r="X39" s="490"/>
      <c r="Y39" s="489"/>
      <c r="Z39" s="490"/>
      <c r="AA39" s="489"/>
      <c r="AB39" s="490"/>
      <c r="AC39" s="487"/>
      <c r="AD39" s="488"/>
      <c r="AE39" s="489"/>
      <c r="AF39" s="490"/>
      <c r="AG39" s="489"/>
      <c r="AH39" s="490"/>
      <c r="AI39" s="489"/>
      <c r="AJ39" s="490"/>
      <c r="AK39" s="489"/>
      <c r="AL39" s="490"/>
      <c r="AM39" s="489"/>
      <c r="AN39" s="490"/>
      <c r="AO39" s="489"/>
      <c r="AP39" s="490"/>
      <c r="AQ39" s="489"/>
      <c r="AR39" s="490"/>
      <c r="AS39" s="489"/>
      <c r="AT39" s="490"/>
      <c r="AU39" s="489"/>
      <c r="AV39" s="490"/>
      <c r="AW39" s="489"/>
      <c r="AX39" s="490"/>
      <c r="AY39" s="489"/>
      <c r="AZ39" s="490"/>
      <c r="BA39" s="487"/>
      <c r="BB39" s="488"/>
      <c r="BC39" s="489"/>
      <c r="BD39" s="490"/>
      <c r="BE39" s="489"/>
      <c r="BF39" s="490"/>
      <c r="BG39" s="489"/>
      <c r="BH39" s="490"/>
      <c r="BI39" s="489"/>
      <c r="BJ39" s="490"/>
      <c r="BK39" s="489"/>
      <c r="BL39" s="490"/>
      <c r="BM39" s="489"/>
      <c r="BN39" s="490"/>
      <c r="BO39" s="489"/>
      <c r="BP39" s="490"/>
      <c r="BQ39" s="489"/>
      <c r="BR39" s="490"/>
      <c r="BS39" s="489"/>
      <c r="BT39" s="490"/>
      <c r="BU39" s="489"/>
      <c r="BV39" s="490"/>
      <c r="BW39" s="491"/>
    </row>
    <row r="40" spans="2:75" ht="28.5" customHeight="1">
      <c r="B40" s="477">
        <f t="shared" si="0"/>
        <v>35</v>
      </c>
      <c r="C40" s="485" t="s">
        <v>65</v>
      </c>
      <c r="D40" s="486"/>
      <c r="E40" s="487"/>
      <c r="F40" s="488"/>
      <c r="G40" s="489"/>
      <c r="H40" s="490"/>
      <c r="I40" s="489"/>
      <c r="J40" s="490"/>
      <c r="K40" s="489"/>
      <c r="L40" s="490"/>
      <c r="M40" s="489"/>
      <c r="N40" s="490"/>
      <c r="O40" s="489"/>
      <c r="P40" s="490"/>
      <c r="Q40" s="489"/>
      <c r="R40" s="490"/>
      <c r="S40" s="489"/>
      <c r="T40" s="490"/>
      <c r="U40" s="489"/>
      <c r="V40" s="490"/>
      <c r="W40" s="489"/>
      <c r="X40" s="490"/>
      <c r="Y40" s="489"/>
      <c r="Z40" s="490"/>
      <c r="AA40" s="489"/>
      <c r="AB40" s="490"/>
      <c r="AC40" s="487"/>
      <c r="AD40" s="488"/>
      <c r="AE40" s="489"/>
      <c r="AF40" s="490"/>
      <c r="AG40" s="489"/>
      <c r="AH40" s="490"/>
      <c r="AI40" s="489"/>
      <c r="AJ40" s="490"/>
      <c r="AK40" s="489"/>
      <c r="AL40" s="490"/>
      <c r="AM40" s="489"/>
      <c r="AN40" s="490"/>
      <c r="AO40" s="489"/>
      <c r="AP40" s="490"/>
      <c r="AQ40" s="489"/>
      <c r="AR40" s="490"/>
      <c r="AS40" s="489"/>
      <c r="AT40" s="490"/>
      <c r="AU40" s="489"/>
      <c r="AV40" s="490"/>
      <c r="AW40" s="489"/>
      <c r="AX40" s="490"/>
      <c r="AY40" s="489"/>
      <c r="AZ40" s="490"/>
      <c r="BA40" s="487"/>
      <c r="BB40" s="488"/>
      <c r="BC40" s="489"/>
      <c r="BD40" s="490"/>
      <c r="BE40" s="489"/>
      <c r="BF40" s="490"/>
      <c r="BG40" s="489"/>
      <c r="BH40" s="490"/>
      <c r="BI40" s="489"/>
      <c r="BJ40" s="490"/>
      <c r="BK40" s="489"/>
      <c r="BL40" s="490"/>
      <c r="BM40" s="489"/>
      <c r="BN40" s="490"/>
      <c r="BO40" s="489"/>
      <c r="BP40" s="490"/>
      <c r="BQ40" s="489"/>
      <c r="BR40" s="490"/>
      <c r="BS40" s="489"/>
      <c r="BT40" s="490"/>
      <c r="BU40" s="489"/>
      <c r="BV40" s="490"/>
      <c r="BW40" s="491"/>
    </row>
    <row r="41" spans="2:75" ht="28.5" customHeight="1">
      <c r="B41" s="477">
        <f t="shared" si="0"/>
        <v>36</v>
      </c>
      <c r="C41" s="485" t="s">
        <v>66</v>
      </c>
      <c r="D41" s="486"/>
      <c r="E41" s="487"/>
      <c r="F41" s="488"/>
      <c r="G41" s="489"/>
      <c r="H41" s="490"/>
      <c r="I41" s="489"/>
      <c r="J41" s="490"/>
      <c r="K41" s="489"/>
      <c r="L41" s="490"/>
      <c r="M41" s="489"/>
      <c r="N41" s="490"/>
      <c r="O41" s="489"/>
      <c r="P41" s="490"/>
      <c r="Q41" s="489"/>
      <c r="R41" s="490"/>
      <c r="S41" s="489"/>
      <c r="T41" s="490"/>
      <c r="U41" s="489"/>
      <c r="V41" s="490"/>
      <c r="W41" s="489"/>
      <c r="X41" s="490"/>
      <c r="Y41" s="489"/>
      <c r="Z41" s="490"/>
      <c r="AA41" s="489"/>
      <c r="AB41" s="490"/>
      <c r="AC41" s="487"/>
      <c r="AD41" s="488"/>
      <c r="AE41" s="489"/>
      <c r="AF41" s="490"/>
      <c r="AG41" s="489"/>
      <c r="AH41" s="490"/>
      <c r="AI41" s="489"/>
      <c r="AJ41" s="490"/>
      <c r="AK41" s="489"/>
      <c r="AL41" s="490"/>
      <c r="AM41" s="489"/>
      <c r="AN41" s="490"/>
      <c r="AO41" s="489"/>
      <c r="AP41" s="490"/>
      <c r="AQ41" s="489"/>
      <c r="AR41" s="490"/>
      <c r="AS41" s="489"/>
      <c r="AT41" s="490"/>
      <c r="AU41" s="489"/>
      <c r="AV41" s="490"/>
      <c r="AW41" s="489"/>
      <c r="AX41" s="490"/>
      <c r="AY41" s="489"/>
      <c r="AZ41" s="490"/>
      <c r="BA41" s="487"/>
      <c r="BB41" s="488"/>
      <c r="BC41" s="489"/>
      <c r="BD41" s="490"/>
      <c r="BE41" s="489"/>
      <c r="BF41" s="490"/>
      <c r="BG41" s="489"/>
      <c r="BH41" s="490"/>
      <c r="BI41" s="489"/>
      <c r="BJ41" s="490"/>
      <c r="BK41" s="489"/>
      <c r="BL41" s="490"/>
      <c r="BM41" s="489"/>
      <c r="BN41" s="490"/>
      <c r="BO41" s="489"/>
      <c r="BP41" s="490"/>
      <c r="BQ41" s="489"/>
      <c r="BR41" s="490"/>
      <c r="BS41" s="489"/>
      <c r="BT41" s="490"/>
      <c r="BU41" s="489"/>
      <c r="BV41" s="490"/>
      <c r="BW41" s="491"/>
    </row>
    <row r="42" spans="2:75" ht="28.5" customHeight="1">
      <c r="B42" s="477">
        <f t="shared" si="0"/>
        <v>37</v>
      </c>
      <c r="C42" s="485" t="s">
        <v>67</v>
      </c>
      <c r="D42" s="486"/>
      <c r="E42" s="487"/>
      <c r="F42" s="488"/>
      <c r="G42" s="489"/>
      <c r="H42" s="490"/>
      <c r="I42" s="489"/>
      <c r="J42" s="490"/>
      <c r="K42" s="489"/>
      <c r="L42" s="490"/>
      <c r="M42" s="489"/>
      <c r="N42" s="490"/>
      <c r="O42" s="489"/>
      <c r="P42" s="490"/>
      <c r="Q42" s="489"/>
      <c r="R42" s="490"/>
      <c r="S42" s="489"/>
      <c r="T42" s="490"/>
      <c r="U42" s="489"/>
      <c r="V42" s="490"/>
      <c r="W42" s="489"/>
      <c r="X42" s="490"/>
      <c r="Y42" s="489"/>
      <c r="Z42" s="490"/>
      <c r="AA42" s="489"/>
      <c r="AB42" s="490"/>
      <c r="AC42" s="487"/>
      <c r="AD42" s="488"/>
      <c r="AE42" s="489"/>
      <c r="AF42" s="490"/>
      <c r="AG42" s="489"/>
      <c r="AH42" s="490"/>
      <c r="AI42" s="489"/>
      <c r="AJ42" s="490"/>
      <c r="AK42" s="489"/>
      <c r="AL42" s="490"/>
      <c r="AM42" s="489"/>
      <c r="AN42" s="490"/>
      <c r="AO42" s="489"/>
      <c r="AP42" s="490"/>
      <c r="AQ42" s="489"/>
      <c r="AR42" s="490"/>
      <c r="AS42" s="489"/>
      <c r="AT42" s="490"/>
      <c r="AU42" s="489"/>
      <c r="AV42" s="490"/>
      <c r="AW42" s="489"/>
      <c r="AX42" s="490"/>
      <c r="AY42" s="489"/>
      <c r="AZ42" s="490"/>
      <c r="BA42" s="487"/>
      <c r="BB42" s="488"/>
      <c r="BC42" s="489"/>
      <c r="BD42" s="490"/>
      <c r="BE42" s="489"/>
      <c r="BF42" s="490"/>
      <c r="BG42" s="489"/>
      <c r="BH42" s="490"/>
      <c r="BI42" s="489"/>
      <c r="BJ42" s="490"/>
      <c r="BK42" s="489"/>
      <c r="BL42" s="490"/>
      <c r="BM42" s="489"/>
      <c r="BN42" s="490"/>
      <c r="BO42" s="489"/>
      <c r="BP42" s="490"/>
      <c r="BQ42" s="489"/>
      <c r="BR42" s="490"/>
      <c r="BS42" s="489"/>
      <c r="BT42" s="490"/>
      <c r="BU42" s="489"/>
      <c r="BV42" s="490"/>
      <c r="BW42" s="491"/>
    </row>
    <row r="43" spans="2:75" ht="28.5" customHeight="1">
      <c r="B43" s="477">
        <f t="shared" si="0"/>
        <v>38</v>
      </c>
      <c r="C43" s="485" t="s">
        <v>73</v>
      </c>
      <c r="D43" s="486"/>
      <c r="E43" s="487"/>
      <c r="F43" s="488"/>
      <c r="G43" s="489"/>
      <c r="H43" s="490"/>
      <c r="I43" s="489"/>
      <c r="J43" s="490"/>
      <c r="K43" s="489"/>
      <c r="L43" s="490"/>
      <c r="M43" s="489"/>
      <c r="N43" s="490"/>
      <c r="O43" s="489"/>
      <c r="P43" s="490"/>
      <c r="Q43" s="489"/>
      <c r="R43" s="490"/>
      <c r="S43" s="489"/>
      <c r="T43" s="490"/>
      <c r="U43" s="489"/>
      <c r="V43" s="490"/>
      <c r="W43" s="489"/>
      <c r="X43" s="490"/>
      <c r="Y43" s="489"/>
      <c r="Z43" s="490"/>
      <c r="AA43" s="489"/>
      <c r="AB43" s="490"/>
      <c r="AC43" s="487"/>
      <c r="AD43" s="488"/>
      <c r="AE43" s="489"/>
      <c r="AF43" s="490"/>
      <c r="AG43" s="489"/>
      <c r="AH43" s="490"/>
      <c r="AI43" s="489"/>
      <c r="AJ43" s="490"/>
      <c r="AK43" s="489"/>
      <c r="AL43" s="490"/>
      <c r="AM43" s="489"/>
      <c r="AN43" s="490"/>
      <c r="AO43" s="489"/>
      <c r="AP43" s="490"/>
      <c r="AQ43" s="489"/>
      <c r="AR43" s="490"/>
      <c r="AS43" s="489"/>
      <c r="AT43" s="490"/>
      <c r="AU43" s="489"/>
      <c r="AV43" s="490"/>
      <c r="AW43" s="489"/>
      <c r="AX43" s="490"/>
      <c r="AY43" s="489"/>
      <c r="AZ43" s="490"/>
      <c r="BA43" s="487"/>
      <c r="BB43" s="488"/>
      <c r="BC43" s="489"/>
      <c r="BD43" s="490"/>
      <c r="BE43" s="489"/>
      <c r="BF43" s="490"/>
      <c r="BG43" s="489"/>
      <c r="BH43" s="490"/>
      <c r="BI43" s="489"/>
      <c r="BJ43" s="490"/>
      <c r="BK43" s="489"/>
      <c r="BL43" s="490"/>
      <c r="BM43" s="489"/>
      <c r="BN43" s="490"/>
      <c r="BO43" s="489"/>
      <c r="BP43" s="490"/>
      <c r="BQ43" s="489"/>
      <c r="BR43" s="490"/>
      <c r="BS43" s="489"/>
      <c r="BT43" s="490"/>
      <c r="BU43" s="489"/>
      <c r="BV43" s="490"/>
      <c r="BW43" s="491"/>
    </row>
    <row r="44" spans="2:75" ht="28.5" customHeight="1">
      <c r="B44" s="477">
        <f t="shared" si="0"/>
        <v>39</v>
      </c>
      <c r="C44" s="485" t="s">
        <v>482</v>
      </c>
      <c r="D44" s="486"/>
      <c r="E44" s="487"/>
      <c r="F44" s="488"/>
      <c r="G44" s="489"/>
      <c r="H44" s="490"/>
      <c r="I44" s="489"/>
      <c r="J44" s="490"/>
      <c r="K44" s="489"/>
      <c r="L44" s="490"/>
      <c r="M44" s="489"/>
      <c r="N44" s="490"/>
      <c r="O44" s="489"/>
      <c r="P44" s="490"/>
      <c r="Q44" s="489"/>
      <c r="R44" s="490"/>
      <c r="S44" s="489"/>
      <c r="T44" s="490"/>
      <c r="U44" s="489"/>
      <c r="V44" s="490"/>
      <c r="W44" s="489"/>
      <c r="X44" s="490"/>
      <c r="Y44" s="489"/>
      <c r="Z44" s="490"/>
      <c r="AA44" s="489"/>
      <c r="AB44" s="490"/>
      <c r="AC44" s="487"/>
      <c r="AD44" s="488"/>
      <c r="AE44" s="489"/>
      <c r="AF44" s="490"/>
      <c r="AG44" s="489"/>
      <c r="AH44" s="490"/>
      <c r="AI44" s="489"/>
      <c r="AJ44" s="490"/>
      <c r="AK44" s="489"/>
      <c r="AL44" s="490"/>
      <c r="AM44" s="489"/>
      <c r="AN44" s="490"/>
      <c r="AO44" s="489"/>
      <c r="AP44" s="490"/>
      <c r="AQ44" s="489"/>
      <c r="AR44" s="490"/>
      <c r="AS44" s="489"/>
      <c r="AT44" s="490"/>
      <c r="AU44" s="489"/>
      <c r="AV44" s="490"/>
      <c r="AW44" s="489"/>
      <c r="AX44" s="490"/>
      <c r="AY44" s="489"/>
      <c r="AZ44" s="490"/>
      <c r="BA44" s="487"/>
      <c r="BB44" s="488"/>
      <c r="BC44" s="489"/>
      <c r="BD44" s="490"/>
      <c r="BE44" s="489"/>
      <c r="BF44" s="490"/>
      <c r="BG44" s="489"/>
      <c r="BH44" s="490"/>
      <c r="BI44" s="489"/>
      <c r="BJ44" s="490"/>
      <c r="BK44" s="489"/>
      <c r="BL44" s="490"/>
      <c r="BM44" s="489"/>
      <c r="BN44" s="490"/>
      <c r="BO44" s="489"/>
      <c r="BP44" s="490"/>
      <c r="BQ44" s="489"/>
      <c r="BR44" s="490"/>
      <c r="BS44" s="489"/>
      <c r="BT44" s="490"/>
      <c r="BU44" s="489"/>
      <c r="BV44" s="490"/>
      <c r="BW44" s="491"/>
    </row>
    <row r="45" spans="2:75" ht="28.5" customHeight="1">
      <c r="B45" s="477">
        <f t="shared" si="0"/>
        <v>40</v>
      </c>
      <c r="C45" s="492" t="s">
        <v>483</v>
      </c>
      <c r="D45" s="486"/>
      <c r="E45" s="487"/>
      <c r="F45" s="488"/>
      <c r="G45" s="489"/>
      <c r="H45" s="490"/>
      <c r="I45" s="489"/>
      <c r="J45" s="490"/>
      <c r="K45" s="489"/>
      <c r="L45" s="490"/>
      <c r="M45" s="489"/>
      <c r="N45" s="490"/>
      <c r="O45" s="489"/>
      <c r="P45" s="490"/>
      <c r="Q45" s="489"/>
      <c r="R45" s="490"/>
      <c r="S45" s="489"/>
      <c r="T45" s="490"/>
      <c r="U45" s="489"/>
      <c r="V45" s="490"/>
      <c r="W45" s="489"/>
      <c r="X45" s="490"/>
      <c r="Y45" s="489"/>
      <c r="Z45" s="490"/>
      <c r="AA45" s="489"/>
      <c r="AB45" s="490"/>
      <c r="AC45" s="487"/>
      <c r="AD45" s="488"/>
      <c r="AE45" s="489"/>
      <c r="AF45" s="490"/>
      <c r="AG45" s="489"/>
      <c r="AH45" s="490"/>
      <c r="AI45" s="489"/>
      <c r="AJ45" s="490"/>
      <c r="AK45" s="489"/>
      <c r="AL45" s="490"/>
      <c r="AM45" s="489"/>
      <c r="AN45" s="490"/>
      <c r="AO45" s="489"/>
      <c r="AP45" s="490"/>
      <c r="AQ45" s="489"/>
      <c r="AR45" s="490"/>
      <c r="AS45" s="489"/>
      <c r="AT45" s="490"/>
      <c r="AU45" s="489"/>
      <c r="AV45" s="490"/>
      <c r="AW45" s="489"/>
      <c r="AX45" s="490"/>
      <c r="AY45" s="489"/>
      <c r="AZ45" s="490"/>
      <c r="BA45" s="487"/>
      <c r="BB45" s="488"/>
      <c r="BC45" s="489"/>
      <c r="BD45" s="490"/>
      <c r="BE45" s="489"/>
      <c r="BF45" s="490"/>
      <c r="BG45" s="489"/>
      <c r="BH45" s="490"/>
      <c r="BI45" s="489"/>
      <c r="BJ45" s="490"/>
      <c r="BK45" s="489"/>
      <c r="BL45" s="490"/>
      <c r="BM45" s="489"/>
      <c r="BN45" s="490"/>
      <c r="BO45" s="489"/>
      <c r="BP45" s="490"/>
      <c r="BQ45" s="489"/>
      <c r="BR45" s="490"/>
      <c r="BS45" s="489"/>
      <c r="BT45" s="490"/>
      <c r="BU45" s="489"/>
      <c r="BV45" s="490"/>
      <c r="BW45" s="491"/>
    </row>
    <row r="46" spans="2:75" ht="28.5" customHeight="1">
      <c r="B46" s="477">
        <f t="shared" si="0"/>
        <v>41</v>
      </c>
      <c r="C46" s="485" t="s">
        <v>53</v>
      </c>
      <c r="D46" s="486"/>
      <c r="E46" s="487"/>
      <c r="F46" s="488"/>
      <c r="G46" s="489"/>
      <c r="H46" s="490"/>
      <c r="I46" s="489"/>
      <c r="J46" s="490"/>
      <c r="K46" s="489"/>
      <c r="L46" s="490"/>
      <c r="M46" s="489"/>
      <c r="N46" s="490"/>
      <c r="O46" s="489"/>
      <c r="P46" s="490"/>
      <c r="Q46" s="489"/>
      <c r="R46" s="490"/>
      <c r="S46" s="489"/>
      <c r="T46" s="490"/>
      <c r="U46" s="489"/>
      <c r="V46" s="490"/>
      <c r="W46" s="489"/>
      <c r="X46" s="490"/>
      <c r="Y46" s="489"/>
      <c r="Z46" s="490"/>
      <c r="AA46" s="489"/>
      <c r="AB46" s="490"/>
      <c r="AC46" s="487"/>
      <c r="AD46" s="488"/>
      <c r="AE46" s="489"/>
      <c r="AF46" s="490"/>
      <c r="AG46" s="489"/>
      <c r="AH46" s="490"/>
      <c r="AI46" s="489"/>
      <c r="AJ46" s="490"/>
      <c r="AK46" s="489"/>
      <c r="AL46" s="490"/>
      <c r="AM46" s="489"/>
      <c r="AN46" s="490"/>
      <c r="AO46" s="489"/>
      <c r="AP46" s="490"/>
      <c r="AQ46" s="489"/>
      <c r="AR46" s="490"/>
      <c r="AS46" s="489"/>
      <c r="AT46" s="490"/>
      <c r="AU46" s="489"/>
      <c r="AV46" s="490"/>
      <c r="AW46" s="489"/>
      <c r="AX46" s="490"/>
      <c r="AY46" s="489"/>
      <c r="AZ46" s="490"/>
      <c r="BA46" s="487"/>
      <c r="BB46" s="488"/>
      <c r="BC46" s="489"/>
      <c r="BD46" s="490"/>
      <c r="BE46" s="489"/>
      <c r="BF46" s="490"/>
      <c r="BG46" s="489"/>
      <c r="BH46" s="490"/>
      <c r="BI46" s="489"/>
      <c r="BJ46" s="490"/>
      <c r="BK46" s="489"/>
      <c r="BL46" s="490"/>
      <c r="BM46" s="489"/>
      <c r="BN46" s="490"/>
      <c r="BO46" s="489"/>
      <c r="BP46" s="490"/>
      <c r="BQ46" s="489"/>
      <c r="BR46" s="490"/>
      <c r="BS46" s="489"/>
      <c r="BT46" s="490"/>
      <c r="BU46" s="489"/>
      <c r="BV46" s="490"/>
      <c r="BW46" s="491"/>
    </row>
    <row r="47" spans="2:75" ht="28.5" customHeight="1">
      <c r="B47" s="477">
        <f t="shared" si="0"/>
        <v>42</v>
      </c>
      <c r="C47" s="485" t="s">
        <v>34</v>
      </c>
      <c r="D47" s="486"/>
      <c r="E47" s="487"/>
      <c r="F47" s="488"/>
      <c r="G47" s="489"/>
      <c r="H47" s="490"/>
      <c r="I47" s="489"/>
      <c r="J47" s="490"/>
      <c r="K47" s="489"/>
      <c r="L47" s="490"/>
      <c r="M47" s="489"/>
      <c r="N47" s="490"/>
      <c r="O47" s="489"/>
      <c r="P47" s="490"/>
      <c r="Q47" s="489"/>
      <c r="R47" s="490"/>
      <c r="S47" s="489"/>
      <c r="T47" s="490"/>
      <c r="U47" s="489"/>
      <c r="V47" s="490"/>
      <c r="W47" s="489"/>
      <c r="X47" s="490"/>
      <c r="Y47" s="489"/>
      <c r="Z47" s="490"/>
      <c r="AA47" s="489"/>
      <c r="AB47" s="490"/>
      <c r="AC47" s="487"/>
      <c r="AD47" s="488"/>
      <c r="AE47" s="489"/>
      <c r="AF47" s="490"/>
      <c r="AG47" s="489"/>
      <c r="AH47" s="490"/>
      <c r="AI47" s="489"/>
      <c r="AJ47" s="490"/>
      <c r="AK47" s="489"/>
      <c r="AL47" s="490"/>
      <c r="AM47" s="489"/>
      <c r="AN47" s="490"/>
      <c r="AO47" s="489"/>
      <c r="AP47" s="490"/>
      <c r="AQ47" s="489"/>
      <c r="AR47" s="490"/>
      <c r="AS47" s="489"/>
      <c r="AT47" s="490"/>
      <c r="AU47" s="489"/>
      <c r="AV47" s="490"/>
      <c r="AW47" s="489"/>
      <c r="AX47" s="490"/>
      <c r="AY47" s="489"/>
      <c r="AZ47" s="490"/>
      <c r="BA47" s="487"/>
      <c r="BB47" s="488"/>
      <c r="BC47" s="489"/>
      <c r="BD47" s="490"/>
      <c r="BE47" s="489"/>
      <c r="BF47" s="490"/>
      <c r="BG47" s="489"/>
      <c r="BH47" s="490"/>
      <c r="BI47" s="489"/>
      <c r="BJ47" s="490"/>
      <c r="BK47" s="489"/>
      <c r="BL47" s="490"/>
      <c r="BM47" s="489"/>
      <c r="BN47" s="490"/>
      <c r="BO47" s="489"/>
      <c r="BP47" s="490"/>
      <c r="BQ47" s="489"/>
      <c r="BR47" s="490"/>
      <c r="BS47" s="489"/>
      <c r="BT47" s="490"/>
      <c r="BU47" s="489"/>
      <c r="BV47" s="490"/>
      <c r="BW47" s="491"/>
    </row>
    <row r="48" spans="2:75" ht="28.5" customHeight="1">
      <c r="B48" s="477">
        <f t="shared" si="0"/>
        <v>43</v>
      </c>
      <c r="C48" s="485" t="s">
        <v>46</v>
      </c>
      <c r="D48" s="486"/>
      <c r="E48" s="487"/>
      <c r="F48" s="488"/>
      <c r="G48" s="489"/>
      <c r="H48" s="490"/>
      <c r="I48" s="489"/>
      <c r="J48" s="490"/>
      <c r="K48" s="489"/>
      <c r="L48" s="490"/>
      <c r="M48" s="489"/>
      <c r="N48" s="490"/>
      <c r="O48" s="489"/>
      <c r="P48" s="490"/>
      <c r="Q48" s="489"/>
      <c r="R48" s="490"/>
      <c r="S48" s="489"/>
      <c r="T48" s="490"/>
      <c r="U48" s="489"/>
      <c r="V48" s="490"/>
      <c r="W48" s="489"/>
      <c r="X48" s="490"/>
      <c r="Y48" s="489"/>
      <c r="Z48" s="490"/>
      <c r="AA48" s="489"/>
      <c r="AB48" s="490"/>
      <c r="AC48" s="487"/>
      <c r="AD48" s="488"/>
      <c r="AE48" s="489"/>
      <c r="AF48" s="490"/>
      <c r="AG48" s="489"/>
      <c r="AH48" s="490"/>
      <c r="AI48" s="489"/>
      <c r="AJ48" s="490"/>
      <c r="AK48" s="489"/>
      <c r="AL48" s="490"/>
      <c r="AM48" s="489"/>
      <c r="AN48" s="490"/>
      <c r="AO48" s="489"/>
      <c r="AP48" s="490"/>
      <c r="AQ48" s="489"/>
      <c r="AR48" s="490"/>
      <c r="AS48" s="489"/>
      <c r="AT48" s="490"/>
      <c r="AU48" s="489"/>
      <c r="AV48" s="490"/>
      <c r="AW48" s="489"/>
      <c r="AX48" s="490"/>
      <c r="AY48" s="489"/>
      <c r="AZ48" s="490"/>
      <c r="BA48" s="487"/>
      <c r="BB48" s="488"/>
      <c r="BC48" s="489"/>
      <c r="BD48" s="490"/>
      <c r="BE48" s="489"/>
      <c r="BF48" s="490"/>
      <c r="BG48" s="489"/>
      <c r="BH48" s="490"/>
      <c r="BI48" s="489"/>
      <c r="BJ48" s="490"/>
      <c r="BK48" s="489"/>
      <c r="BL48" s="490"/>
      <c r="BM48" s="489"/>
      <c r="BN48" s="490"/>
      <c r="BO48" s="489"/>
      <c r="BP48" s="490"/>
      <c r="BQ48" s="489"/>
      <c r="BR48" s="490"/>
      <c r="BS48" s="489"/>
      <c r="BT48" s="490"/>
      <c r="BU48" s="489"/>
      <c r="BV48" s="490"/>
      <c r="BW48" s="491"/>
    </row>
    <row r="49" spans="2:75" ht="28.5" customHeight="1">
      <c r="B49" s="477">
        <f t="shared" si="0"/>
        <v>44</v>
      </c>
      <c r="C49" s="485" t="s">
        <v>68</v>
      </c>
      <c r="D49" s="486"/>
      <c r="E49" s="487"/>
      <c r="F49" s="488"/>
      <c r="G49" s="489"/>
      <c r="H49" s="490"/>
      <c r="I49" s="489"/>
      <c r="J49" s="490"/>
      <c r="K49" s="489"/>
      <c r="L49" s="490"/>
      <c r="M49" s="489"/>
      <c r="N49" s="490"/>
      <c r="O49" s="489"/>
      <c r="P49" s="490"/>
      <c r="Q49" s="489"/>
      <c r="R49" s="490"/>
      <c r="S49" s="489"/>
      <c r="T49" s="490"/>
      <c r="U49" s="489"/>
      <c r="V49" s="490"/>
      <c r="W49" s="489"/>
      <c r="X49" s="490"/>
      <c r="Y49" s="489"/>
      <c r="Z49" s="490"/>
      <c r="AA49" s="489"/>
      <c r="AB49" s="490"/>
      <c r="AC49" s="487"/>
      <c r="AD49" s="488"/>
      <c r="AE49" s="489"/>
      <c r="AF49" s="490"/>
      <c r="AG49" s="489"/>
      <c r="AH49" s="490"/>
      <c r="AI49" s="489"/>
      <c r="AJ49" s="490"/>
      <c r="AK49" s="489"/>
      <c r="AL49" s="490"/>
      <c r="AM49" s="489"/>
      <c r="AN49" s="490"/>
      <c r="AO49" s="489"/>
      <c r="AP49" s="490"/>
      <c r="AQ49" s="489"/>
      <c r="AR49" s="490"/>
      <c r="AS49" s="489"/>
      <c r="AT49" s="490"/>
      <c r="AU49" s="489"/>
      <c r="AV49" s="490"/>
      <c r="AW49" s="489"/>
      <c r="AX49" s="490"/>
      <c r="AY49" s="489"/>
      <c r="AZ49" s="490"/>
      <c r="BA49" s="487"/>
      <c r="BB49" s="488"/>
      <c r="BC49" s="489"/>
      <c r="BD49" s="490"/>
      <c r="BE49" s="489"/>
      <c r="BF49" s="490"/>
      <c r="BG49" s="489"/>
      <c r="BH49" s="490"/>
      <c r="BI49" s="489"/>
      <c r="BJ49" s="490"/>
      <c r="BK49" s="489"/>
      <c r="BL49" s="490"/>
      <c r="BM49" s="489"/>
      <c r="BN49" s="490"/>
      <c r="BO49" s="489"/>
      <c r="BP49" s="490"/>
      <c r="BQ49" s="489"/>
      <c r="BR49" s="490"/>
      <c r="BS49" s="489"/>
      <c r="BT49" s="490"/>
      <c r="BU49" s="489"/>
      <c r="BV49" s="490"/>
      <c r="BW49" s="491"/>
    </row>
    <row r="50" spans="2:75" ht="28.5" customHeight="1">
      <c r="B50" s="477">
        <f t="shared" si="0"/>
        <v>45</v>
      </c>
      <c r="C50" s="485" t="s">
        <v>35</v>
      </c>
      <c r="D50" s="486"/>
      <c r="E50" s="487"/>
      <c r="F50" s="488"/>
      <c r="G50" s="489"/>
      <c r="H50" s="490"/>
      <c r="I50" s="489"/>
      <c r="J50" s="490"/>
      <c r="K50" s="489"/>
      <c r="L50" s="490"/>
      <c r="M50" s="489"/>
      <c r="N50" s="490"/>
      <c r="O50" s="489"/>
      <c r="P50" s="490"/>
      <c r="Q50" s="489"/>
      <c r="R50" s="490"/>
      <c r="S50" s="489"/>
      <c r="T50" s="490"/>
      <c r="U50" s="489"/>
      <c r="V50" s="490"/>
      <c r="W50" s="489"/>
      <c r="X50" s="490"/>
      <c r="Y50" s="489"/>
      <c r="Z50" s="490"/>
      <c r="AA50" s="489"/>
      <c r="AB50" s="490"/>
      <c r="AC50" s="487"/>
      <c r="AD50" s="488"/>
      <c r="AE50" s="489"/>
      <c r="AF50" s="490"/>
      <c r="AG50" s="489"/>
      <c r="AH50" s="490"/>
      <c r="AI50" s="489"/>
      <c r="AJ50" s="490"/>
      <c r="AK50" s="489"/>
      <c r="AL50" s="490"/>
      <c r="AM50" s="489"/>
      <c r="AN50" s="490"/>
      <c r="AO50" s="489"/>
      <c r="AP50" s="490"/>
      <c r="AQ50" s="489"/>
      <c r="AR50" s="490"/>
      <c r="AS50" s="489"/>
      <c r="AT50" s="490"/>
      <c r="AU50" s="489"/>
      <c r="AV50" s="490"/>
      <c r="AW50" s="489"/>
      <c r="AX50" s="490"/>
      <c r="AY50" s="489"/>
      <c r="AZ50" s="490"/>
      <c r="BA50" s="487"/>
      <c r="BB50" s="488"/>
      <c r="BC50" s="489"/>
      <c r="BD50" s="490"/>
      <c r="BE50" s="489"/>
      <c r="BF50" s="490"/>
      <c r="BG50" s="489"/>
      <c r="BH50" s="490"/>
      <c r="BI50" s="489"/>
      <c r="BJ50" s="490"/>
      <c r="BK50" s="489"/>
      <c r="BL50" s="490"/>
      <c r="BM50" s="489"/>
      <c r="BN50" s="490"/>
      <c r="BO50" s="489"/>
      <c r="BP50" s="490"/>
      <c r="BQ50" s="489"/>
      <c r="BR50" s="490"/>
      <c r="BS50" s="489"/>
      <c r="BT50" s="490"/>
      <c r="BU50" s="489"/>
      <c r="BV50" s="490"/>
      <c r="BW50" s="491"/>
    </row>
    <row r="51" spans="2:75" ht="28.5" customHeight="1">
      <c r="B51" s="477">
        <f t="shared" si="0"/>
        <v>46</v>
      </c>
      <c r="C51" s="485" t="s">
        <v>72</v>
      </c>
      <c r="D51" s="486"/>
      <c r="E51" s="487"/>
      <c r="F51" s="488"/>
      <c r="G51" s="489"/>
      <c r="H51" s="490"/>
      <c r="I51" s="489"/>
      <c r="J51" s="490"/>
      <c r="K51" s="489"/>
      <c r="L51" s="490"/>
      <c r="M51" s="489"/>
      <c r="N51" s="490"/>
      <c r="O51" s="489"/>
      <c r="P51" s="490"/>
      <c r="Q51" s="489"/>
      <c r="R51" s="490"/>
      <c r="S51" s="489"/>
      <c r="T51" s="490"/>
      <c r="U51" s="489"/>
      <c r="V51" s="490"/>
      <c r="W51" s="489"/>
      <c r="X51" s="490"/>
      <c r="Y51" s="489"/>
      <c r="Z51" s="490"/>
      <c r="AA51" s="489"/>
      <c r="AB51" s="490"/>
      <c r="AC51" s="487"/>
      <c r="AD51" s="488"/>
      <c r="AE51" s="489"/>
      <c r="AF51" s="490"/>
      <c r="AG51" s="489"/>
      <c r="AH51" s="490"/>
      <c r="AI51" s="489"/>
      <c r="AJ51" s="490"/>
      <c r="AK51" s="489"/>
      <c r="AL51" s="490"/>
      <c r="AM51" s="489"/>
      <c r="AN51" s="490"/>
      <c r="AO51" s="489"/>
      <c r="AP51" s="490"/>
      <c r="AQ51" s="489"/>
      <c r="AR51" s="490"/>
      <c r="AS51" s="489"/>
      <c r="AT51" s="490"/>
      <c r="AU51" s="489"/>
      <c r="AV51" s="490"/>
      <c r="AW51" s="489"/>
      <c r="AX51" s="490"/>
      <c r="AY51" s="489"/>
      <c r="AZ51" s="490"/>
      <c r="BA51" s="487"/>
      <c r="BB51" s="488"/>
      <c r="BC51" s="489"/>
      <c r="BD51" s="490"/>
      <c r="BE51" s="489"/>
      <c r="BF51" s="490"/>
      <c r="BG51" s="489"/>
      <c r="BH51" s="490"/>
      <c r="BI51" s="489"/>
      <c r="BJ51" s="490"/>
      <c r="BK51" s="489"/>
      <c r="BL51" s="490"/>
      <c r="BM51" s="489"/>
      <c r="BN51" s="490"/>
      <c r="BO51" s="489"/>
      <c r="BP51" s="490"/>
      <c r="BQ51" s="489"/>
      <c r="BR51" s="490"/>
      <c r="BS51" s="489"/>
      <c r="BT51" s="490"/>
      <c r="BU51" s="489"/>
      <c r="BV51" s="490"/>
      <c r="BW51" s="491"/>
    </row>
    <row r="52" spans="2:75" ht="28.5" customHeight="1">
      <c r="B52" s="477">
        <f t="shared" si="0"/>
        <v>47</v>
      </c>
      <c r="C52" s="485" t="s">
        <v>32</v>
      </c>
      <c r="D52" s="486"/>
      <c r="E52" s="487"/>
      <c r="F52" s="488"/>
      <c r="G52" s="489"/>
      <c r="H52" s="490"/>
      <c r="I52" s="489"/>
      <c r="J52" s="490"/>
      <c r="K52" s="489"/>
      <c r="L52" s="490"/>
      <c r="M52" s="489"/>
      <c r="N52" s="490"/>
      <c r="O52" s="489"/>
      <c r="P52" s="490"/>
      <c r="Q52" s="489"/>
      <c r="R52" s="490"/>
      <c r="S52" s="489"/>
      <c r="T52" s="490"/>
      <c r="U52" s="489"/>
      <c r="V52" s="490"/>
      <c r="W52" s="489"/>
      <c r="X52" s="490"/>
      <c r="Y52" s="489"/>
      <c r="Z52" s="490"/>
      <c r="AA52" s="489"/>
      <c r="AB52" s="490"/>
      <c r="AC52" s="487"/>
      <c r="AD52" s="488"/>
      <c r="AE52" s="489"/>
      <c r="AF52" s="490"/>
      <c r="AG52" s="489"/>
      <c r="AH52" s="490"/>
      <c r="AI52" s="489"/>
      <c r="AJ52" s="490"/>
      <c r="AK52" s="489"/>
      <c r="AL52" s="490"/>
      <c r="AM52" s="489"/>
      <c r="AN52" s="490"/>
      <c r="AO52" s="489"/>
      <c r="AP52" s="490"/>
      <c r="AQ52" s="489"/>
      <c r="AR52" s="490"/>
      <c r="AS52" s="489"/>
      <c r="AT52" s="490"/>
      <c r="AU52" s="489"/>
      <c r="AV52" s="490"/>
      <c r="AW52" s="489"/>
      <c r="AX52" s="490"/>
      <c r="AY52" s="489"/>
      <c r="AZ52" s="490"/>
      <c r="BA52" s="487"/>
      <c r="BB52" s="488"/>
      <c r="BC52" s="489"/>
      <c r="BD52" s="490"/>
      <c r="BE52" s="489"/>
      <c r="BF52" s="490"/>
      <c r="BG52" s="489"/>
      <c r="BH52" s="490"/>
      <c r="BI52" s="489"/>
      <c r="BJ52" s="490"/>
      <c r="BK52" s="489"/>
      <c r="BL52" s="490"/>
      <c r="BM52" s="489"/>
      <c r="BN52" s="490"/>
      <c r="BO52" s="489"/>
      <c r="BP52" s="490"/>
      <c r="BQ52" s="489"/>
      <c r="BR52" s="490"/>
      <c r="BS52" s="489"/>
      <c r="BT52" s="490"/>
      <c r="BU52" s="489"/>
      <c r="BV52" s="490"/>
      <c r="BW52" s="491"/>
    </row>
    <row r="53" spans="2:75" ht="28.5" customHeight="1">
      <c r="B53" s="477">
        <f t="shared" si="0"/>
        <v>48</v>
      </c>
      <c r="C53" s="485" t="s">
        <v>48</v>
      </c>
      <c r="D53" s="486"/>
      <c r="E53" s="487"/>
      <c r="F53" s="488"/>
      <c r="G53" s="489"/>
      <c r="H53" s="490"/>
      <c r="I53" s="489"/>
      <c r="J53" s="490"/>
      <c r="K53" s="489"/>
      <c r="L53" s="490"/>
      <c r="M53" s="489"/>
      <c r="N53" s="490"/>
      <c r="O53" s="489"/>
      <c r="P53" s="490"/>
      <c r="Q53" s="489"/>
      <c r="R53" s="490"/>
      <c r="S53" s="489"/>
      <c r="T53" s="490"/>
      <c r="U53" s="489"/>
      <c r="V53" s="490"/>
      <c r="W53" s="489"/>
      <c r="X53" s="490"/>
      <c r="Y53" s="489"/>
      <c r="Z53" s="490"/>
      <c r="AA53" s="489"/>
      <c r="AB53" s="490"/>
      <c r="AC53" s="487"/>
      <c r="AD53" s="488"/>
      <c r="AE53" s="489"/>
      <c r="AF53" s="490"/>
      <c r="AG53" s="489"/>
      <c r="AH53" s="490"/>
      <c r="AI53" s="489"/>
      <c r="AJ53" s="490"/>
      <c r="AK53" s="489"/>
      <c r="AL53" s="490"/>
      <c r="AM53" s="489"/>
      <c r="AN53" s="490"/>
      <c r="AO53" s="489"/>
      <c r="AP53" s="490"/>
      <c r="AQ53" s="489"/>
      <c r="AR53" s="490"/>
      <c r="AS53" s="489"/>
      <c r="AT53" s="490"/>
      <c r="AU53" s="489"/>
      <c r="AV53" s="490"/>
      <c r="AW53" s="489"/>
      <c r="AX53" s="490"/>
      <c r="AY53" s="489"/>
      <c r="AZ53" s="490"/>
      <c r="BA53" s="487"/>
      <c r="BB53" s="488"/>
      <c r="BC53" s="489"/>
      <c r="BD53" s="490"/>
      <c r="BE53" s="489"/>
      <c r="BF53" s="490"/>
      <c r="BG53" s="489"/>
      <c r="BH53" s="490"/>
      <c r="BI53" s="489"/>
      <c r="BJ53" s="490"/>
      <c r="BK53" s="489"/>
      <c r="BL53" s="490"/>
      <c r="BM53" s="489"/>
      <c r="BN53" s="490"/>
      <c r="BO53" s="489"/>
      <c r="BP53" s="490"/>
      <c r="BQ53" s="489"/>
      <c r="BR53" s="490"/>
      <c r="BS53" s="489"/>
      <c r="BT53" s="490"/>
      <c r="BU53" s="489"/>
      <c r="BV53" s="490"/>
      <c r="BW53" s="491"/>
    </row>
    <row r="54" spans="2:75" ht="28.5" customHeight="1">
      <c r="B54" s="477">
        <f t="shared" si="0"/>
        <v>49</v>
      </c>
      <c r="C54" s="485" t="s">
        <v>50</v>
      </c>
      <c r="D54" s="486"/>
      <c r="E54" s="487"/>
      <c r="F54" s="488"/>
      <c r="G54" s="489"/>
      <c r="H54" s="490"/>
      <c r="I54" s="489"/>
      <c r="J54" s="490"/>
      <c r="K54" s="489"/>
      <c r="L54" s="490"/>
      <c r="M54" s="489"/>
      <c r="N54" s="490"/>
      <c r="O54" s="489"/>
      <c r="P54" s="490"/>
      <c r="Q54" s="489"/>
      <c r="R54" s="490"/>
      <c r="S54" s="489"/>
      <c r="T54" s="490"/>
      <c r="U54" s="489"/>
      <c r="V54" s="490"/>
      <c r="W54" s="489"/>
      <c r="X54" s="490"/>
      <c r="Y54" s="489"/>
      <c r="Z54" s="490"/>
      <c r="AA54" s="489"/>
      <c r="AB54" s="490"/>
      <c r="AC54" s="487"/>
      <c r="AD54" s="488"/>
      <c r="AE54" s="489"/>
      <c r="AF54" s="490"/>
      <c r="AG54" s="489"/>
      <c r="AH54" s="490"/>
      <c r="AI54" s="489"/>
      <c r="AJ54" s="490"/>
      <c r="AK54" s="489"/>
      <c r="AL54" s="490"/>
      <c r="AM54" s="489"/>
      <c r="AN54" s="490"/>
      <c r="AO54" s="489"/>
      <c r="AP54" s="490"/>
      <c r="AQ54" s="489"/>
      <c r="AR54" s="490"/>
      <c r="AS54" s="489"/>
      <c r="AT54" s="490"/>
      <c r="AU54" s="489"/>
      <c r="AV54" s="490"/>
      <c r="AW54" s="489"/>
      <c r="AX54" s="490"/>
      <c r="AY54" s="489"/>
      <c r="AZ54" s="490"/>
      <c r="BA54" s="487"/>
      <c r="BB54" s="488"/>
      <c r="BC54" s="489"/>
      <c r="BD54" s="490"/>
      <c r="BE54" s="489"/>
      <c r="BF54" s="490"/>
      <c r="BG54" s="489"/>
      <c r="BH54" s="490"/>
      <c r="BI54" s="489"/>
      <c r="BJ54" s="490"/>
      <c r="BK54" s="489"/>
      <c r="BL54" s="490"/>
      <c r="BM54" s="489"/>
      <c r="BN54" s="490"/>
      <c r="BO54" s="489"/>
      <c r="BP54" s="490"/>
      <c r="BQ54" s="489"/>
      <c r="BR54" s="490"/>
      <c r="BS54" s="489"/>
      <c r="BT54" s="490"/>
      <c r="BU54" s="489"/>
      <c r="BV54" s="490"/>
      <c r="BW54" s="491"/>
    </row>
    <row r="55" spans="2:75" ht="28.5" customHeight="1">
      <c r="B55" s="477">
        <f t="shared" si="0"/>
        <v>50</v>
      </c>
      <c r="C55" s="485" t="s">
        <v>71</v>
      </c>
      <c r="D55" s="486"/>
      <c r="E55" s="487"/>
      <c r="F55" s="488"/>
      <c r="G55" s="489"/>
      <c r="H55" s="490"/>
      <c r="I55" s="489"/>
      <c r="J55" s="490"/>
      <c r="K55" s="489"/>
      <c r="L55" s="490"/>
      <c r="M55" s="489"/>
      <c r="N55" s="490"/>
      <c r="O55" s="489"/>
      <c r="P55" s="490"/>
      <c r="Q55" s="489"/>
      <c r="R55" s="490"/>
      <c r="S55" s="489"/>
      <c r="T55" s="490"/>
      <c r="U55" s="489"/>
      <c r="V55" s="490"/>
      <c r="W55" s="489"/>
      <c r="X55" s="490"/>
      <c r="Y55" s="489"/>
      <c r="Z55" s="490"/>
      <c r="AA55" s="489"/>
      <c r="AB55" s="490"/>
      <c r="AC55" s="487"/>
      <c r="AD55" s="488"/>
      <c r="AE55" s="489"/>
      <c r="AF55" s="490"/>
      <c r="AG55" s="489"/>
      <c r="AH55" s="490"/>
      <c r="AI55" s="489"/>
      <c r="AJ55" s="490"/>
      <c r="AK55" s="489"/>
      <c r="AL55" s="490"/>
      <c r="AM55" s="489"/>
      <c r="AN55" s="490"/>
      <c r="AO55" s="489"/>
      <c r="AP55" s="490"/>
      <c r="AQ55" s="489"/>
      <c r="AR55" s="490"/>
      <c r="AS55" s="489"/>
      <c r="AT55" s="490"/>
      <c r="AU55" s="489"/>
      <c r="AV55" s="490"/>
      <c r="AW55" s="489"/>
      <c r="AX55" s="490"/>
      <c r="AY55" s="489"/>
      <c r="AZ55" s="490"/>
      <c r="BA55" s="487"/>
      <c r="BB55" s="488"/>
      <c r="BC55" s="489"/>
      <c r="BD55" s="490"/>
      <c r="BE55" s="489"/>
      <c r="BF55" s="490"/>
      <c r="BG55" s="489"/>
      <c r="BH55" s="490"/>
      <c r="BI55" s="489"/>
      <c r="BJ55" s="490"/>
      <c r="BK55" s="489"/>
      <c r="BL55" s="490"/>
      <c r="BM55" s="489"/>
      <c r="BN55" s="490"/>
      <c r="BO55" s="489"/>
      <c r="BP55" s="490"/>
      <c r="BQ55" s="489"/>
      <c r="BR55" s="490"/>
      <c r="BS55" s="489"/>
      <c r="BT55" s="490"/>
      <c r="BU55" s="489"/>
      <c r="BV55" s="490"/>
      <c r="BW55" s="491"/>
    </row>
    <row r="56" spans="2:75" ht="28.5" customHeight="1">
      <c r="B56" s="477">
        <f t="shared" si="0"/>
        <v>51</v>
      </c>
      <c r="C56" s="485" t="s">
        <v>27</v>
      </c>
      <c r="D56" s="486"/>
      <c r="E56" s="487"/>
      <c r="F56" s="488"/>
      <c r="G56" s="489"/>
      <c r="H56" s="490"/>
      <c r="I56" s="489"/>
      <c r="J56" s="490"/>
      <c r="K56" s="489"/>
      <c r="L56" s="490"/>
      <c r="M56" s="489"/>
      <c r="N56" s="490"/>
      <c r="O56" s="489"/>
      <c r="P56" s="490"/>
      <c r="Q56" s="489"/>
      <c r="R56" s="490"/>
      <c r="S56" s="489"/>
      <c r="T56" s="490"/>
      <c r="U56" s="489"/>
      <c r="V56" s="490"/>
      <c r="W56" s="489"/>
      <c r="X56" s="490"/>
      <c r="Y56" s="489"/>
      <c r="Z56" s="490"/>
      <c r="AA56" s="489"/>
      <c r="AB56" s="490"/>
      <c r="AC56" s="487"/>
      <c r="AD56" s="488"/>
      <c r="AE56" s="489"/>
      <c r="AF56" s="490"/>
      <c r="AG56" s="489"/>
      <c r="AH56" s="490"/>
      <c r="AI56" s="489"/>
      <c r="AJ56" s="490"/>
      <c r="AK56" s="489"/>
      <c r="AL56" s="490"/>
      <c r="AM56" s="489"/>
      <c r="AN56" s="490"/>
      <c r="AO56" s="489"/>
      <c r="AP56" s="490"/>
      <c r="AQ56" s="489"/>
      <c r="AR56" s="490"/>
      <c r="AS56" s="489"/>
      <c r="AT56" s="490"/>
      <c r="AU56" s="489"/>
      <c r="AV56" s="490"/>
      <c r="AW56" s="489"/>
      <c r="AX56" s="490"/>
      <c r="AY56" s="489"/>
      <c r="AZ56" s="490"/>
      <c r="BA56" s="487"/>
      <c r="BB56" s="488"/>
      <c r="BC56" s="489"/>
      <c r="BD56" s="490"/>
      <c r="BE56" s="489"/>
      <c r="BF56" s="490"/>
      <c r="BG56" s="489"/>
      <c r="BH56" s="490"/>
      <c r="BI56" s="489"/>
      <c r="BJ56" s="490"/>
      <c r="BK56" s="489"/>
      <c r="BL56" s="490"/>
      <c r="BM56" s="489"/>
      <c r="BN56" s="490"/>
      <c r="BO56" s="489"/>
      <c r="BP56" s="490"/>
      <c r="BQ56" s="489"/>
      <c r="BR56" s="490"/>
      <c r="BS56" s="489"/>
      <c r="BT56" s="490"/>
      <c r="BU56" s="489"/>
      <c r="BV56" s="490"/>
      <c r="BW56" s="491"/>
    </row>
    <row r="57" spans="2:75" ht="28.5" customHeight="1">
      <c r="B57" s="477">
        <f t="shared" si="0"/>
        <v>52</v>
      </c>
      <c r="C57" s="485" t="s">
        <v>41</v>
      </c>
      <c r="D57" s="486"/>
      <c r="E57" s="487"/>
      <c r="F57" s="488"/>
      <c r="G57" s="489"/>
      <c r="H57" s="490"/>
      <c r="I57" s="489"/>
      <c r="J57" s="490"/>
      <c r="K57" s="489"/>
      <c r="L57" s="490"/>
      <c r="M57" s="489"/>
      <c r="N57" s="490"/>
      <c r="O57" s="489"/>
      <c r="P57" s="490"/>
      <c r="Q57" s="489"/>
      <c r="R57" s="490"/>
      <c r="S57" s="489"/>
      <c r="T57" s="490"/>
      <c r="U57" s="489"/>
      <c r="V57" s="490"/>
      <c r="W57" s="489"/>
      <c r="X57" s="490"/>
      <c r="Y57" s="489"/>
      <c r="Z57" s="490"/>
      <c r="AA57" s="489"/>
      <c r="AB57" s="490"/>
      <c r="AC57" s="487"/>
      <c r="AD57" s="488"/>
      <c r="AE57" s="489"/>
      <c r="AF57" s="490"/>
      <c r="AG57" s="489"/>
      <c r="AH57" s="490"/>
      <c r="AI57" s="489"/>
      <c r="AJ57" s="490"/>
      <c r="AK57" s="489"/>
      <c r="AL57" s="490"/>
      <c r="AM57" s="489"/>
      <c r="AN57" s="490"/>
      <c r="AO57" s="489"/>
      <c r="AP57" s="490"/>
      <c r="AQ57" s="489"/>
      <c r="AR57" s="490"/>
      <c r="AS57" s="489"/>
      <c r="AT57" s="490"/>
      <c r="AU57" s="489"/>
      <c r="AV57" s="490"/>
      <c r="AW57" s="489"/>
      <c r="AX57" s="490"/>
      <c r="AY57" s="489"/>
      <c r="AZ57" s="490"/>
      <c r="BA57" s="487"/>
      <c r="BB57" s="488"/>
      <c r="BC57" s="489"/>
      <c r="BD57" s="490"/>
      <c r="BE57" s="489"/>
      <c r="BF57" s="490"/>
      <c r="BG57" s="489"/>
      <c r="BH57" s="490"/>
      <c r="BI57" s="489"/>
      <c r="BJ57" s="490"/>
      <c r="BK57" s="489"/>
      <c r="BL57" s="490"/>
      <c r="BM57" s="489"/>
      <c r="BN57" s="490"/>
      <c r="BO57" s="489"/>
      <c r="BP57" s="490"/>
      <c r="BQ57" s="489"/>
      <c r="BR57" s="490"/>
      <c r="BS57" s="489"/>
      <c r="BT57" s="490"/>
      <c r="BU57" s="489"/>
      <c r="BV57" s="490"/>
      <c r="BW57" s="491"/>
    </row>
    <row r="58" spans="2:75" ht="28.5" customHeight="1">
      <c r="B58" s="477">
        <f t="shared" si="0"/>
        <v>53</v>
      </c>
      <c r="C58" s="485" t="s">
        <v>61</v>
      </c>
      <c r="D58" s="486"/>
      <c r="E58" s="487"/>
      <c r="F58" s="488"/>
      <c r="G58" s="489"/>
      <c r="H58" s="490"/>
      <c r="I58" s="489"/>
      <c r="J58" s="490"/>
      <c r="K58" s="489"/>
      <c r="L58" s="490"/>
      <c r="M58" s="489"/>
      <c r="N58" s="490"/>
      <c r="O58" s="489"/>
      <c r="P58" s="490"/>
      <c r="Q58" s="489"/>
      <c r="R58" s="490"/>
      <c r="S58" s="489"/>
      <c r="T58" s="490"/>
      <c r="U58" s="489"/>
      <c r="V58" s="490"/>
      <c r="W58" s="489"/>
      <c r="X58" s="490"/>
      <c r="Y58" s="489"/>
      <c r="Z58" s="490"/>
      <c r="AA58" s="489"/>
      <c r="AB58" s="490"/>
      <c r="AC58" s="487"/>
      <c r="AD58" s="488"/>
      <c r="AE58" s="489"/>
      <c r="AF58" s="490"/>
      <c r="AG58" s="489"/>
      <c r="AH58" s="490"/>
      <c r="AI58" s="489"/>
      <c r="AJ58" s="490"/>
      <c r="AK58" s="489"/>
      <c r="AL58" s="490"/>
      <c r="AM58" s="489"/>
      <c r="AN58" s="490"/>
      <c r="AO58" s="489"/>
      <c r="AP58" s="490"/>
      <c r="AQ58" s="489"/>
      <c r="AR58" s="490"/>
      <c r="AS58" s="489"/>
      <c r="AT58" s="490"/>
      <c r="AU58" s="489"/>
      <c r="AV58" s="490"/>
      <c r="AW58" s="489"/>
      <c r="AX58" s="490"/>
      <c r="AY58" s="489"/>
      <c r="AZ58" s="490"/>
      <c r="BA58" s="487"/>
      <c r="BB58" s="488"/>
      <c r="BC58" s="489"/>
      <c r="BD58" s="490"/>
      <c r="BE58" s="489"/>
      <c r="BF58" s="490"/>
      <c r="BG58" s="489"/>
      <c r="BH58" s="490"/>
      <c r="BI58" s="489"/>
      <c r="BJ58" s="490"/>
      <c r="BK58" s="489"/>
      <c r="BL58" s="490"/>
      <c r="BM58" s="489"/>
      <c r="BN58" s="490"/>
      <c r="BO58" s="489"/>
      <c r="BP58" s="490"/>
      <c r="BQ58" s="489"/>
      <c r="BR58" s="490"/>
      <c r="BS58" s="489"/>
      <c r="BT58" s="490"/>
      <c r="BU58" s="489"/>
      <c r="BV58" s="490"/>
      <c r="BW58" s="491"/>
    </row>
    <row r="59" spans="2:75" ht="28.5" customHeight="1">
      <c r="B59" s="477">
        <f t="shared" si="0"/>
        <v>54</v>
      </c>
      <c r="C59" s="485" t="s">
        <v>64</v>
      </c>
      <c r="D59" s="486"/>
      <c r="E59" s="487"/>
      <c r="F59" s="488"/>
      <c r="G59" s="489"/>
      <c r="H59" s="490"/>
      <c r="I59" s="489"/>
      <c r="J59" s="490"/>
      <c r="K59" s="489"/>
      <c r="L59" s="490"/>
      <c r="M59" s="489"/>
      <c r="N59" s="490"/>
      <c r="O59" s="489"/>
      <c r="P59" s="490"/>
      <c r="Q59" s="489"/>
      <c r="R59" s="490"/>
      <c r="S59" s="489"/>
      <c r="T59" s="490"/>
      <c r="U59" s="489"/>
      <c r="V59" s="490"/>
      <c r="W59" s="489"/>
      <c r="X59" s="490"/>
      <c r="Y59" s="489"/>
      <c r="Z59" s="490"/>
      <c r="AA59" s="489"/>
      <c r="AB59" s="490"/>
      <c r="AC59" s="487"/>
      <c r="AD59" s="488"/>
      <c r="AE59" s="489"/>
      <c r="AF59" s="490"/>
      <c r="AG59" s="489"/>
      <c r="AH59" s="490"/>
      <c r="AI59" s="489"/>
      <c r="AJ59" s="490"/>
      <c r="AK59" s="489"/>
      <c r="AL59" s="490"/>
      <c r="AM59" s="489"/>
      <c r="AN59" s="490"/>
      <c r="AO59" s="489"/>
      <c r="AP59" s="490"/>
      <c r="AQ59" s="489"/>
      <c r="AR59" s="490"/>
      <c r="AS59" s="489"/>
      <c r="AT59" s="490"/>
      <c r="AU59" s="489"/>
      <c r="AV59" s="490"/>
      <c r="AW59" s="489"/>
      <c r="AX59" s="490"/>
      <c r="AY59" s="489"/>
      <c r="AZ59" s="490"/>
      <c r="BA59" s="487"/>
      <c r="BB59" s="488"/>
      <c r="BC59" s="489"/>
      <c r="BD59" s="490"/>
      <c r="BE59" s="489"/>
      <c r="BF59" s="490"/>
      <c r="BG59" s="489"/>
      <c r="BH59" s="490"/>
      <c r="BI59" s="489"/>
      <c r="BJ59" s="490"/>
      <c r="BK59" s="489"/>
      <c r="BL59" s="490"/>
      <c r="BM59" s="489"/>
      <c r="BN59" s="490"/>
      <c r="BO59" s="489"/>
      <c r="BP59" s="490"/>
      <c r="BQ59" s="489"/>
      <c r="BR59" s="490"/>
      <c r="BS59" s="489"/>
      <c r="BT59" s="490"/>
      <c r="BU59" s="489"/>
      <c r="BV59" s="490"/>
      <c r="BW59" s="491"/>
    </row>
    <row r="60" spans="2:75" ht="28.5" customHeight="1">
      <c r="B60" s="477">
        <f t="shared" si="0"/>
        <v>55</v>
      </c>
      <c r="C60" s="485" t="s">
        <v>57</v>
      </c>
      <c r="D60" s="486"/>
      <c r="E60" s="487"/>
      <c r="F60" s="488"/>
      <c r="G60" s="489"/>
      <c r="H60" s="490"/>
      <c r="I60" s="489"/>
      <c r="J60" s="490"/>
      <c r="K60" s="489"/>
      <c r="L60" s="490"/>
      <c r="M60" s="489"/>
      <c r="N60" s="490"/>
      <c r="O60" s="489"/>
      <c r="P60" s="490"/>
      <c r="Q60" s="489"/>
      <c r="R60" s="490"/>
      <c r="S60" s="489"/>
      <c r="T60" s="490"/>
      <c r="U60" s="489"/>
      <c r="V60" s="490"/>
      <c r="W60" s="489"/>
      <c r="X60" s="490"/>
      <c r="Y60" s="489"/>
      <c r="Z60" s="490"/>
      <c r="AA60" s="489"/>
      <c r="AB60" s="490"/>
      <c r="AC60" s="487"/>
      <c r="AD60" s="488"/>
      <c r="AE60" s="489"/>
      <c r="AF60" s="490"/>
      <c r="AG60" s="489"/>
      <c r="AH60" s="490"/>
      <c r="AI60" s="489"/>
      <c r="AJ60" s="490"/>
      <c r="AK60" s="489"/>
      <c r="AL60" s="490"/>
      <c r="AM60" s="489"/>
      <c r="AN60" s="490"/>
      <c r="AO60" s="489"/>
      <c r="AP60" s="490"/>
      <c r="AQ60" s="489"/>
      <c r="AR60" s="490"/>
      <c r="AS60" s="489"/>
      <c r="AT60" s="490"/>
      <c r="AU60" s="489"/>
      <c r="AV60" s="490"/>
      <c r="AW60" s="489"/>
      <c r="AX60" s="490"/>
      <c r="AY60" s="489"/>
      <c r="AZ60" s="490"/>
      <c r="BA60" s="487"/>
      <c r="BB60" s="488"/>
      <c r="BC60" s="489"/>
      <c r="BD60" s="490"/>
      <c r="BE60" s="489"/>
      <c r="BF60" s="490"/>
      <c r="BG60" s="489"/>
      <c r="BH60" s="490"/>
      <c r="BI60" s="489"/>
      <c r="BJ60" s="490"/>
      <c r="BK60" s="489"/>
      <c r="BL60" s="490"/>
      <c r="BM60" s="489"/>
      <c r="BN60" s="490"/>
      <c r="BO60" s="489"/>
      <c r="BP60" s="490"/>
      <c r="BQ60" s="489"/>
      <c r="BR60" s="490"/>
      <c r="BS60" s="489"/>
      <c r="BT60" s="490"/>
      <c r="BU60" s="489"/>
      <c r="BV60" s="490"/>
      <c r="BW60" s="491"/>
    </row>
    <row r="61" spans="2:75" ht="28.5" customHeight="1">
      <c r="B61" s="477">
        <f t="shared" si="0"/>
        <v>56</v>
      </c>
      <c r="C61" s="485" t="s">
        <v>59</v>
      </c>
      <c r="D61" s="486"/>
      <c r="E61" s="487"/>
      <c r="F61" s="488"/>
      <c r="G61" s="489"/>
      <c r="H61" s="490"/>
      <c r="I61" s="489"/>
      <c r="J61" s="490"/>
      <c r="K61" s="489"/>
      <c r="L61" s="490"/>
      <c r="M61" s="489"/>
      <c r="N61" s="490"/>
      <c r="O61" s="489"/>
      <c r="P61" s="490"/>
      <c r="Q61" s="489"/>
      <c r="R61" s="490"/>
      <c r="S61" s="489"/>
      <c r="T61" s="490"/>
      <c r="U61" s="489"/>
      <c r="V61" s="490"/>
      <c r="W61" s="489"/>
      <c r="X61" s="490"/>
      <c r="Y61" s="489"/>
      <c r="Z61" s="490"/>
      <c r="AA61" s="489"/>
      <c r="AB61" s="490"/>
      <c r="AC61" s="487"/>
      <c r="AD61" s="488"/>
      <c r="AE61" s="489"/>
      <c r="AF61" s="490"/>
      <c r="AG61" s="489"/>
      <c r="AH61" s="490"/>
      <c r="AI61" s="489"/>
      <c r="AJ61" s="490"/>
      <c r="AK61" s="489"/>
      <c r="AL61" s="490"/>
      <c r="AM61" s="489"/>
      <c r="AN61" s="490"/>
      <c r="AO61" s="489"/>
      <c r="AP61" s="490"/>
      <c r="AQ61" s="489"/>
      <c r="AR61" s="490"/>
      <c r="AS61" s="489"/>
      <c r="AT61" s="490"/>
      <c r="AU61" s="489"/>
      <c r="AV61" s="490"/>
      <c r="AW61" s="489"/>
      <c r="AX61" s="490"/>
      <c r="AY61" s="489"/>
      <c r="AZ61" s="490"/>
      <c r="BA61" s="487"/>
      <c r="BB61" s="488"/>
      <c r="BC61" s="489"/>
      <c r="BD61" s="490"/>
      <c r="BE61" s="489"/>
      <c r="BF61" s="490"/>
      <c r="BG61" s="489"/>
      <c r="BH61" s="490"/>
      <c r="BI61" s="489"/>
      <c r="BJ61" s="490"/>
      <c r="BK61" s="489"/>
      <c r="BL61" s="490"/>
      <c r="BM61" s="489"/>
      <c r="BN61" s="490"/>
      <c r="BO61" s="489"/>
      <c r="BP61" s="490"/>
      <c r="BQ61" s="489"/>
      <c r="BR61" s="490"/>
      <c r="BS61" s="489"/>
      <c r="BT61" s="490"/>
      <c r="BU61" s="489"/>
      <c r="BV61" s="490"/>
      <c r="BW61" s="491"/>
    </row>
    <row r="62" spans="2:75" ht="28.5" customHeight="1">
      <c r="B62" s="477">
        <f t="shared" si="0"/>
        <v>57</v>
      </c>
      <c r="C62" s="485" t="s">
        <v>29</v>
      </c>
      <c r="D62" s="486"/>
      <c r="E62" s="487"/>
      <c r="F62" s="488"/>
      <c r="G62" s="489"/>
      <c r="H62" s="490"/>
      <c r="I62" s="489"/>
      <c r="J62" s="490"/>
      <c r="K62" s="489"/>
      <c r="L62" s="490"/>
      <c r="M62" s="489"/>
      <c r="N62" s="490"/>
      <c r="O62" s="489"/>
      <c r="P62" s="490"/>
      <c r="Q62" s="489"/>
      <c r="R62" s="490"/>
      <c r="S62" s="489"/>
      <c r="T62" s="490"/>
      <c r="U62" s="489"/>
      <c r="V62" s="490"/>
      <c r="W62" s="489"/>
      <c r="X62" s="490"/>
      <c r="Y62" s="489"/>
      <c r="Z62" s="490"/>
      <c r="AA62" s="489"/>
      <c r="AB62" s="490"/>
      <c r="AC62" s="487"/>
      <c r="AD62" s="488"/>
      <c r="AE62" s="489"/>
      <c r="AF62" s="490"/>
      <c r="AG62" s="489"/>
      <c r="AH62" s="490"/>
      <c r="AI62" s="489"/>
      <c r="AJ62" s="490"/>
      <c r="AK62" s="489"/>
      <c r="AL62" s="490"/>
      <c r="AM62" s="489"/>
      <c r="AN62" s="490"/>
      <c r="AO62" s="489"/>
      <c r="AP62" s="490"/>
      <c r="AQ62" s="489"/>
      <c r="AR62" s="490"/>
      <c r="AS62" s="489"/>
      <c r="AT62" s="490"/>
      <c r="AU62" s="489"/>
      <c r="AV62" s="490"/>
      <c r="AW62" s="489"/>
      <c r="AX62" s="490"/>
      <c r="AY62" s="489"/>
      <c r="AZ62" s="490"/>
      <c r="BA62" s="487"/>
      <c r="BB62" s="488"/>
      <c r="BC62" s="489"/>
      <c r="BD62" s="490"/>
      <c r="BE62" s="489"/>
      <c r="BF62" s="490"/>
      <c r="BG62" s="489"/>
      <c r="BH62" s="490"/>
      <c r="BI62" s="489"/>
      <c r="BJ62" s="490"/>
      <c r="BK62" s="489"/>
      <c r="BL62" s="490"/>
      <c r="BM62" s="489"/>
      <c r="BN62" s="490"/>
      <c r="BO62" s="489"/>
      <c r="BP62" s="490"/>
      <c r="BQ62" s="489"/>
      <c r="BR62" s="490"/>
      <c r="BS62" s="489"/>
      <c r="BT62" s="490"/>
      <c r="BU62" s="489"/>
      <c r="BV62" s="490"/>
      <c r="BW62" s="491"/>
    </row>
    <row r="63" spans="2:75" ht="28.5" customHeight="1">
      <c r="B63" s="477">
        <f t="shared" si="0"/>
        <v>58</v>
      </c>
      <c r="C63" s="485" t="s">
        <v>45</v>
      </c>
      <c r="D63" s="486"/>
      <c r="E63" s="487"/>
      <c r="F63" s="488"/>
      <c r="G63" s="489"/>
      <c r="H63" s="490"/>
      <c r="I63" s="489"/>
      <c r="J63" s="490"/>
      <c r="K63" s="489"/>
      <c r="L63" s="490"/>
      <c r="M63" s="489"/>
      <c r="N63" s="490"/>
      <c r="O63" s="489"/>
      <c r="P63" s="490"/>
      <c r="Q63" s="489"/>
      <c r="R63" s="490"/>
      <c r="S63" s="489"/>
      <c r="T63" s="490"/>
      <c r="U63" s="489"/>
      <c r="V63" s="490"/>
      <c r="W63" s="489"/>
      <c r="X63" s="490"/>
      <c r="Y63" s="489"/>
      <c r="Z63" s="490"/>
      <c r="AA63" s="489"/>
      <c r="AB63" s="490"/>
      <c r="AC63" s="487"/>
      <c r="AD63" s="488"/>
      <c r="AE63" s="489"/>
      <c r="AF63" s="490"/>
      <c r="AG63" s="489"/>
      <c r="AH63" s="490"/>
      <c r="AI63" s="489"/>
      <c r="AJ63" s="490"/>
      <c r="AK63" s="489"/>
      <c r="AL63" s="490"/>
      <c r="AM63" s="489"/>
      <c r="AN63" s="490"/>
      <c r="AO63" s="489"/>
      <c r="AP63" s="490"/>
      <c r="AQ63" s="489"/>
      <c r="AR63" s="490"/>
      <c r="AS63" s="489"/>
      <c r="AT63" s="490"/>
      <c r="AU63" s="489"/>
      <c r="AV63" s="490"/>
      <c r="AW63" s="489"/>
      <c r="AX63" s="490"/>
      <c r="AY63" s="489"/>
      <c r="AZ63" s="490"/>
      <c r="BA63" s="487"/>
      <c r="BB63" s="488"/>
      <c r="BC63" s="489"/>
      <c r="BD63" s="490"/>
      <c r="BE63" s="489"/>
      <c r="BF63" s="490"/>
      <c r="BG63" s="489"/>
      <c r="BH63" s="490"/>
      <c r="BI63" s="489"/>
      <c r="BJ63" s="490"/>
      <c r="BK63" s="489"/>
      <c r="BL63" s="490"/>
      <c r="BM63" s="489"/>
      <c r="BN63" s="490"/>
      <c r="BO63" s="489"/>
      <c r="BP63" s="490"/>
      <c r="BQ63" s="489"/>
      <c r="BR63" s="490"/>
      <c r="BS63" s="489"/>
      <c r="BT63" s="490"/>
      <c r="BU63" s="489"/>
      <c r="BV63" s="490"/>
      <c r="BW63" s="491"/>
    </row>
    <row r="64" spans="2:75" ht="28.5" customHeight="1">
      <c r="B64" s="477">
        <f t="shared" si="0"/>
        <v>59</v>
      </c>
      <c r="C64" s="485" t="s">
        <v>69</v>
      </c>
      <c r="D64" s="486"/>
      <c r="E64" s="487"/>
      <c r="F64" s="488"/>
      <c r="G64" s="489"/>
      <c r="H64" s="490"/>
      <c r="I64" s="489"/>
      <c r="J64" s="490"/>
      <c r="K64" s="489"/>
      <c r="L64" s="490"/>
      <c r="M64" s="489"/>
      <c r="N64" s="490"/>
      <c r="O64" s="489"/>
      <c r="P64" s="490"/>
      <c r="Q64" s="489"/>
      <c r="R64" s="490"/>
      <c r="S64" s="489"/>
      <c r="T64" s="490"/>
      <c r="U64" s="489"/>
      <c r="V64" s="490"/>
      <c r="W64" s="489"/>
      <c r="X64" s="490"/>
      <c r="Y64" s="489"/>
      <c r="Z64" s="490"/>
      <c r="AA64" s="489"/>
      <c r="AB64" s="490"/>
      <c r="AC64" s="487"/>
      <c r="AD64" s="488"/>
      <c r="AE64" s="489"/>
      <c r="AF64" s="490"/>
      <c r="AG64" s="489"/>
      <c r="AH64" s="490"/>
      <c r="AI64" s="489"/>
      <c r="AJ64" s="490"/>
      <c r="AK64" s="489"/>
      <c r="AL64" s="490"/>
      <c r="AM64" s="489"/>
      <c r="AN64" s="490"/>
      <c r="AO64" s="489"/>
      <c r="AP64" s="490"/>
      <c r="AQ64" s="489"/>
      <c r="AR64" s="490"/>
      <c r="AS64" s="489"/>
      <c r="AT64" s="490"/>
      <c r="AU64" s="489"/>
      <c r="AV64" s="490"/>
      <c r="AW64" s="489"/>
      <c r="AX64" s="490"/>
      <c r="AY64" s="489"/>
      <c r="AZ64" s="490"/>
      <c r="BA64" s="487"/>
      <c r="BB64" s="488"/>
      <c r="BC64" s="489"/>
      <c r="BD64" s="490"/>
      <c r="BE64" s="489"/>
      <c r="BF64" s="490"/>
      <c r="BG64" s="489"/>
      <c r="BH64" s="490"/>
      <c r="BI64" s="489"/>
      <c r="BJ64" s="490"/>
      <c r="BK64" s="489"/>
      <c r="BL64" s="490"/>
      <c r="BM64" s="489"/>
      <c r="BN64" s="490"/>
      <c r="BO64" s="489"/>
      <c r="BP64" s="490"/>
      <c r="BQ64" s="489"/>
      <c r="BR64" s="490"/>
      <c r="BS64" s="489"/>
      <c r="BT64" s="490"/>
      <c r="BU64" s="489"/>
      <c r="BV64" s="490"/>
      <c r="BW64" s="491"/>
    </row>
    <row r="65" spans="2:75" ht="28.5" customHeight="1">
      <c r="B65" s="477">
        <f t="shared" si="0"/>
        <v>60</v>
      </c>
      <c r="C65" s="492" t="s">
        <v>484</v>
      </c>
      <c r="D65" s="486"/>
      <c r="E65" s="487"/>
      <c r="F65" s="488"/>
      <c r="G65" s="489"/>
      <c r="H65" s="490"/>
      <c r="I65" s="489"/>
      <c r="J65" s="490"/>
      <c r="K65" s="489"/>
      <c r="L65" s="490"/>
      <c r="M65" s="489"/>
      <c r="N65" s="490"/>
      <c r="O65" s="489"/>
      <c r="P65" s="490"/>
      <c r="Q65" s="489"/>
      <c r="R65" s="490"/>
      <c r="S65" s="489"/>
      <c r="T65" s="490"/>
      <c r="U65" s="489"/>
      <c r="V65" s="490"/>
      <c r="W65" s="489"/>
      <c r="X65" s="490"/>
      <c r="Y65" s="489"/>
      <c r="Z65" s="490"/>
      <c r="AA65" s="489"/>
      <c r="AB65" s="490"/>
      <c r="AC65" s="487"/>
      <c r="AD65" s="488"/>
      <c r="AE65" s="489"/>
      <c r="AF65" s="490"/>
      <c r="AG65" s="489"/>
      <c r="AH65" s="490"/>
      <c r="AI65" s="489"/>
      <c r="AJ65" s="490"/>
      <c r="AK65" s="489"/>
      <c r="AL65" s="490"/>
      <c r="AM65" s="489"/>
      <c r="AN65" s="490"/>
      <c r="AO65" s="489"/>
      <c r="AP65" s="490"/>
      <c r="AQ65" s="489"/>
      <c r="AR65" s="490"/>
      <c r="AS65" s="489"/>
      <c r="AT65" s="490"/>
      <c r="AU65" s="489"/>
      <c r="AV65" s="490"/>
      <c r="AW65" s="489"/>
      <c r="AX65" s="490"/>
      <c r="AY65" s="489"/>
      <c r="AZ65" s="490"/>
      <c r="BA65" s="487"/>
      <c r="BB65" s="488"/>
      <c r="BC65" s="489"/>
      <c r="BD65" s="490"/>
      <c r="BE65" s="489"/>
      <c r="BF65" s="490"/>
      <c r="BG65" s="489"/>
      <c r="BH65" s="490"/>
      <c r="BI65" s="489"/>
      <c r="BJ65" s="490"/>
      <c r="BK65" s="489"/>
      <c r="BL65" s="490"/>
      <c r="BM65" s="489"/>
      <c r="BN65" s="490"/>
      <c r="BO65" s="489"/>
      <c r="BP65" s="490"/>
      <c r="BQ65" s="489"/>
      <c r="BR65" s="490"/>
      <c r="BS65" s="489"/>
      <c r="BT65" s="490"/>
      <c r="BU65" s="489"/>
      <c r="BV65" s="490"/>
      <c r="BW65" s="491"/>
    </row>
    <row r="66" spans="2:75" ht="28.5" customHeight="1">
      <c r="B66" s="477">
        <f t="shared" si="0"/>
        <v>61</v>
      </c>
      <c r="C66" s="485" t="s">
        <v>63</v>
      </c>
      <c r="D66" s="486"/>
      <c r="E66" s="487"/>
      <c r="F66" s="488"/>
      <c r="G66" s="489"/>
      <c r="H66" s="490"/>
      <c r="I66" s="489"/>
      <c r="J66" s="490"/>
      <c r="K66" s="489"/>
      <c r="L66" s="490"/>
      <c r="M66" s="489"/>
      <c r="N66" s="490"/>
      <c r="O66" s="489"/>
      <c r="P66" s="490"/>
      <c r="Q66" s="489"/>
      <c r="R66" s="490"/>
      <c r="S66" s="489"/>
      <c r="T66" s="490"/>
      <c r="U66" s="489"/>
      <c r="V66" s="490"/>
      <c r="W66" s="489"/>
      <c r="X66" s="490"/>
      <c r="Y66" s="489"/>
      <c r="Z66" s="490"/>
      <c r="AA66" s="489"/>
      <c r="AB66" s="490"/>
      <c r="AC66" s="487"/>
      <c r="AD66" s="488"/>
      <c r="AE66" s="489"/>
      <c r="AF66" s="490"/>
      <c r="AG66" s="489"/>
      <c r="AH66" s="490"/>
      <c r="AI66" s="489"/>
      <c r="AJ66" s="490"/>
      <c r="AK66" s="489"/>
      <c r="AL66" s="490"/>
      <c r="AM66" s="489"/>
      <c r="AN66" s="490"/>
      <c r="AO66" s="489"/>
      <c r="AP66" s="490"/>
      <c r="AQ66" s="489"/>
      <c r="AR66" s="490"/>
      <c r="AS66" s="489"/>
      <c r="AT66" s="490"/>
      <c r="AU66" s="489"/>
      <c r="AV66" s="490"/>
      <c r="AW66" s="489"/>
      <c r="AX66" s="490"/>
      <c r="AY66" s="489"/>
      <c r="AZ66" s="490"/>
      <c r="BA66" s="487"/>
      <c r="BB66" s="488"/>
      <c r="BC66" s="489"/>
      <c r="BD66" s="490"/>
      <c r="BE66" s="489"/>
      <c r="BF66" s="490"/>
      <c r="BG66" s="489"/>
      <c r="BH66" s="490"/>
      <c r="BI66" s="489"/>
      <c r="BJ66" s="490"/>
      <c r="BK66" s="489"/>
      <c r="BL66" s="490"/>
      <c r="BM66" s="489"/>
      <c r="BN66" s="490"/>
      <c r="BO66" s="489"/>
      <c r="BP66" s="490"/>
      <c r="BQ66" s="489"/>
      <c r="BR66" s="490"/>
      <c r="BS66" s="489"/>
      <c r="BT66" s="490"/>
      <c r="BU66" s="489"/>
      <c r="BV66" s="490"/>
      <c r="BW66" s="491"/>
    </row>
    <row r="67" spans="2:75" ht="28.5" customHeight="1">
      <c r="B67" s="477">
        <f t="shared" si="0"/>
        <v>62</v>
      </c>
      <c r="C67" s="485" t="s">
        <v>47</v>
      </c>
      <c r="D67" s="486"/>
      <c r="E67" s="487"/>
      <c r="F67" s="488"/>
      <c r="G67" s="489"/>
      <c r="H67" s="490"/>
      <c r="I67" s="489"/>
      <c r="J67" s="490"/>
      <c r="K67" s="489"/>
      <c r="L67" s="490"/>
      <c r="M67" s="489"/>
      <c r="N67" s="490"/>
      <c r="O67" s="489"/>
      <c r="P67" s="490"/>
      <c r="Q67" s="489"/>
      <c r="R67" s="490"/>
      <c r="S67" s="489"/>
      <c r="T67" s="490"/>
      <c r="U67" s="489"/>
      <c r="V67" s="490"/>
      <c r="W67" s="489"/>
      <c r="X67" s="490"/>
      <c r="Y67" s="489"/>
      <c r="Z67" s="490"/>
      <c r="AA67" s="489"/>
      <c r="AB67" s="490"/>
      <c r="AC67" s="487"/>
      <c r="AD67" s="488"/>
      <c r="AE67" s="489"/>
      <c r="AF67" s="490"/>
      <c r="AG67" s="489"/>
      <c r="AH67" s="490"/>
      <c r="AI67" s="489"/>
      <c r="AJ67" s="490"/>
      <c r="AK67" s="489"/>
      <c r="AL67" s="490"/>
      <c r="AM67" s="489"/>
      <c r="AN67" s="490"/>
      <c r="AO67" s="489"/>
      <c r="AP67" s="490"/>
      <c r="AQ67" s="489"/>
      <c r="AR67" s="490"/>
      <c r="AS67" s="489"/>
      <c r="AT67" s="490"/>
      <c r="AU67" s="489"/>
      <c r="AV67" s="490"/>
      <c r="AW67" s="489"/>
      <c r="AX67" s="490"/>
      <c r="AY67" s="489"/>
      <c r="AZ67" s="490"/>
      <c r="BA67" s="487"/>
      <c r="BB67" s="488"/>
      <c r="BC67" s="489"/>
      <c r="BD67" s="490"/>
      <c r="BE67" s="489"/>
      <c r="BF67" s="490"/>
      <c r="BG67" s="489"/>
      <c r="BH67" s="490"/>
      <c r="BI67" s="489"/>
      <c r="BJ67" s="490"/>
      <c r="BK67" s="489"/>
      <c r="BL67" s="490"/>
      <c r="BM67" s="489"/>
      <c r="BN67" s="490"/>
      <c r="BO67" s="489"/>
      <c r="BP67" s="490"/>
      <c r="BQ67" s="489"/>
      <c r="BR67" s="490"/>
      <c r="BS67" s="489"/>
      <c r="BT67" s="490"/>
      <c r="BU67" s="489"/>
      <c r="BV67" s="490"/>
      <c r="BW67" s="491"/>
    </row>
    <row r="68" spans="2:75" ht="28.5" customHeight="1">
      <c r="B68" s="477">
        <f t="shared" si="0"/>
        <v>63</v>
      </c>
      <c r="C68" s="485" t="s">
        <v>62</v>
      </c>
      <c r="D68" s="486"/>
      <c r="E68" s="487"/>
      <c r="F68" s="488"/>
      <c r="G68" s="489"/>
      <c r="H68" s="490"/>
      <c r="I68" s="489"/>
      <c r="J68" s="490"/>
      <c r="K68" s="489"/>
      <c r="L68" s="490"/>
      <c r="M68" s="489"/>
      <c r="N68" s="490"/>
      <c r="O68" s="489"/>
      <c r="P68" s="490"/>
      <c r="Q68" s="489"/>
      <c r="R68" s="490"/>
      <c r="S68" s="489"/>
      <c r="T68" s="490"/>
      <c r="U68" s="489"/>
      <c r="V68" s="490"/>
      <c r="W68" s="489"/>
      <c r="X68" s="490"/>
      <c r="Y68" s="489"/>
      <c r="Z68" s="490"/>
      <c r="AA68" s="489"/>
      <c r="AB68" s="490"/>
      <c r="AC68" s="487"/>
      <c r="AD68" s="488"/>
      <c r="AE68" s="489"/>
      <c r="AF68" s="490"/>
      <c r="AG68" s="489"/>
      <c r="AH68" s="490"/>
      <c r="AI68" s="489"/>
      <c r="AJ68" s="490"/>
      <c r="AK68" s="489"/>
      <c r="AL68" s="490"/>
      <c r="AM68" s="489"/>
      <c r="AN68" s="490"/>
      <c r="AO68" s="489"/>
      <c r="AP68" s="490"/>
      <c r="AQ68" s="489"/>
      <c r="AR68" s="490"/>
      <c r="AS68" s="489"/>
      <c r="AT68" s="490"/>
      <c r="AU68" s="489"/>
      <c r="AV68" s="490"/>
      <c r="AW68" s="489"/>
      <c r="AX68" s="490"/>
      <c r="AY68" s="489"/>
      <c r="AZ68" s="490"/>
      <c r="BA68" s="487"/>
      <c r="BB68" s="488"/>
      <c r="BC68" s="489"/>
      <c r="BD68" s="490"/>
      <c r="BE68" s="489"/>
      <c r="BF68" s="490"/>
      <c r="BG68" s="489"/>
      <c r="BH68" s="490"/>
      <c r="BI68" s="489"/>
      <c r="BJ68" s="490"/>
      <c r="BK68" s="489"/>
      <c r="BL68" s="490"/>
      <c r="BM68" s="489"/>
      <c r="BN68" s="490"/>
      <c r="BO68" s="489"/>
      <c r="BP68" s="490"/>
      <c r="BQ68" s="489"/>
      <c r="BR68" s="490"/>
      <c r="BS68" s="489"/>
      <c r="BT68" s="490"/>
      <c r="BU68" s="489"/>
      <c r="BV68" s="490"/>
      <c r="BW68" s="491"/>
    </row>
    <row r="69" spans="2:75" ht="28.5" customHeight="1">
      <c r="B69" s="477">
        <f t="shared" si="0"/>
        <v>64</v>
      </c>
      <c r="C69" s="485" t="s">
        <v>485</v>
      </c>
      <c r="D69" s="486"/>
      <c r="E69" s="487"/>
      <c r="F69" s="488"/>
      <c r="G69" s="489"/>
      <c r="H69" s="490"/>
      <c r="I69" s="489"/>
      <c r="J69" s="490"/>
      <c r="K69" s="489"/>
      <c r="L69" s="490"/>
      <c r="M69" s="489"/>
      <c r="N69" s="490"/>
      <c r="O69" s="489"/>
      <c r="P69" s="490"/>
      <c r="Q69" s="489"/>
      <c r="R69" s="490"/>
      <c r="S69" s="489"/>
      <c r="T69" s="490"/>
      <c r="U69" s="489"/>
      <c r="V69" s="490"/>
      <c r="W69" s="489"/>
      <c r="X69" s="490"/>
      <c r="Y69" s="489"/>
      <c r="Z69" s="490"/>
      <c r="AA69" s="489"/>
      <c r="AB69" s="490"/>
      <c r="AC69" s="487"/>
      <c r="AD69" s="488"/>
      <c r="AE69" s="489"/>
      <c r="AF69" s="490"/>
      <c r="AG69" s="489"/>
      <c r="AH69" s="490"/>
      <c r="AI69" s="489"/>
      <c r="AJ69" s="490"/>
      <c r="AK69" s="489"/>
      <c r="AL69" s="490"/>
      <c r="AM69" s="489"/>
      <c r="AN69" s="490"/>
      <c r="AO69" s="489"/>
      <c r="AP69" s="490"/>
      <c r="AQ69" s="489"/>
      <c r="AR69" s="490"/>
      <c r="AS69" s="489"/>
      <c r="AT69" s="490"/>
      <c r="AU69" s="489"/>
      <c r="AV69" s="490"/>
      <c r="AW69" s="489"/>
      <c r="AX69" s="490"/>
      <c r="AY69" s="489"/>
      <c r="AZ69" s="490"/>
      <c r="BA69" s="487"/>
      <c r="BB69" s="488"/>
      <c r="BC69" s="489"/>
      <c r="BD69" s="490"/>
      <c r="BE69" s="489"/>
      <c r="BF69" s="490"/>
      <c r="BG69" s="489"/>
      <c r="BH69" s="490"/>
      <c r="BI69" s="489"/>
      <c r="BJ69" s="490"/>
      <c r="BK69" s="489"/>
      <c r="BL69" s="490"/>
      <c r="BM69" s="489"/>
      <c r="BN69" s="490"/>
      <c r="BO69" s="489"/>
      <c r="BP69" s="490"/>
      <c r="BQ69" s="489"/>
      <c r="BR69" s="490"/>
      <c r="BS69" s="489"/>
      <c r="BT69" s="490"/>
      <c r="BU69" s="489"/>
      <c r="BV69" s="490"/>
      <c r="BW69" s="491"/>
    </row>
    <row r="70" spans="2:75" ht="28.5" customHeight="1">
      <c r="B70" s="477">
        <f t="shared" si="0"/>
        <v>65</v>
      </c>
      <c r="C70" s="485" t="s">
        <v>38</v>
      </c>
      <c r="D70" s="486"/>
      <c r="E70" s="487"/>
      <c r="F70" s="488"/>
      <c r="G70" s="489"/>
      <c r="H70" s="490"/>
      <c r="I70" s="489"/>
      <c r="J70" s="490"/>
      <c r="K70" s="489"/>
      <c r="L70" s="490"/>
      <c r="M70" s="489"/>
      <c r="N70" s="490"/>
      <c r="O70" s="489"/>
      <c r="P70" s="490"/>
      <c r="Q70" s="489"/>
      <c r="R70" s="490"/>
      <c r="S70" s="489"/>
      <c r="T70" s="490"/>
      <c r="U70" s="489"/>
      <c r="V70" s="490"/>
      <c r="W70" s="489"/>
      <c r="X70" s="490"/>
      <c r="Y70" s="489"/>
      <c r="Z70" s="490"/>
      <c r="AA70" s="489"/>
      <c r="AB70" s="490"/>
      <c r="AC70" s="487"/>
      <c r="AD70" s="488"/>
      <c r="AE70" s="489"/>
      <c r="AF70" s="490"/>
      <c r="AG70" s="489"/>
      <c r="AH70" s="490"/>
      <c r="AI70" s="489"/>
      <c r="AJ70" s="490"/>
      <c r="AK70" s="489"/>
      <c r="AL70" s="490"/>
      <c r="AM70" s="489"/>
      <c r="AN70" s="490"/>
      <c r="AO70" s="489"/>
      <c r="AP70" s="490"/>
      <c r="AQ70" s="489"/>
      <c r="AR70" s="490"/>
      <c r="AS70" s="489"/>
      <c r="AT70" s="490"/>
      <c r="AU70" s="489"/>
      <c r="AV70" s="490"/>
      <c r="AW70" s="489"/>
      <c r="AX70" s="490"/>
      <c r="AY70" s="489"/>
      <c r="AZ70" s="490"/>
      <c r="BA70" s="487"/>
      <c r="BB70" s="488"/>
      <c r="BC70" s="489"/>
      <c r="BD70" s="490"/>
      <c r="BE70" s="489"/>
      <c r="BF70" s="490"/>
      <c r="BG70" s="489"/>
      <c r="BH70" s="490"/>
      <c r="BI70" s="489"/>
      <c r="BJ70" s="490"/>
      <c r="BK70" s="489"/>
      <c r="BL70" s="490"/>
      <c r="BM70" s="489"/>
      <c r="BN70" s="490"/>
      <c r="BO70" s="489"/>
      <c r="BP70" s="490"/>
      <c r="BQ70" s="489"/>
      <c r="BR70" s="490"/>
      <c r="BS70" s="489"/>
      <c r="BT70" s="490"/>
      <c r="BU70" s="489"/>
      <c r="BV70" s="490"/>
      <c r="BW70" s="493"/>
    </row>
    <row r="71" spans="2:75" ht="28.5" customHeight="1">
      <c r="B71" s="477">
        <f t="shared" si="0"/>
        <v>66</v>
      </c>
      <c r="C71" s="485" t="s">
        <v>39</v>
      </c>
      <c r="D71" s="486"/>
      <c r="E71" s="487"/>
      <c r="F71" s="488"/>
      <c r="G71" s="489"/>
      <c r="H71" s="490"/>
      <c r="I71" s="489"/>
      <c r="J71" s="490"/>
      <c r="K71" s="489"/>
      <c r="L71" s="490"/>
      <c r="M71" s="489"/>
      <c r="N71" s="490"/>
      <c r="O71" s="489"/>
      <c r="P71" s="490"/>
      <c r="Q71" s="489"/>
      <c r="R71" s="490"/>
      <c r="S71" s="489"/>
      <c r="T71" s="490"/>
      <c r="U71" s="489"/>
      <c r="V71" s="490"/>
      <c r="W71" s="489"/>
      <c r="X71" s="490"/>
      <c r="Y71" s="489"/>
      <c r="Z71" s="490"/>
      <c r="AA71" s="489"/>
      <c r="AB71" s="490"/>
      <c r="AC71" s="487"/>
      <c r="AD71" s="488"/>
      <c r="AE71" s="489"/>
      <c r="AF71" s="490"/>
      <c r="AG71" s="489"/>
      <c r="AH71" s="490"/>
      <c r="AI71" s="489"/>
      <c r="AJ71" s="490"/>
      <c r="AK71" s="489"/>
      <c r="AL71" s="490"/>
      <c r="AM71" s="489"/>
      <c r="AN71" s="490"/>
      <c r="AO71" s="489"/>
      <c r="AP71" s="490"/>
      <c r="AQ71" s="489"/>
      <c r="AR71" s="490"/>
      <c r="AS71" s="489"/>
      <c r="AT71" s="490"/>
      <c r="AU71" s="489"/>
      <c r="AV71" s="490"/>
      <c r="AW71" s="489"/>
      <c r="AX71" s="490"/>
      <c r="AY71" s="489"/>
      <c r="AZ71" s="490"/>
      <c r="BA71" s="487"/>
      <c r="BB71" s="488"/>
      <c r="BC71" s="489"/>
      <c r="BD71" s="490"/>
      <c r="BE71" s="489"/>
      <c r="BF71" s="490"/>
      <c r="BG71" s="489"/>
      <c r="BH71" s="490"/>
      <c r="BI71" s="489"/>
      <c r="BJ71" s="490"/>
      <c r="BK71" s="489"/>
      <c r="BL71" s="490"/>
      <c r="BM71" s="489"/>
      <c r="BN71" s="490"/>
      <c r="BO71" s="489"/>
      <c r="BP71" s="490"/>
      <c r="BQ71" s="489"/>
      <c r="BR71" s="490"/>
      <c r="BS71" s="489"/>
      <c r="BT71" s="490"/>
      <c r="BU71" s="489"/>
      <c r="BV71" s="490"/>
      <c r="BW71" s="493"/>
    </row>
    <row r="72" spans="2:75" ht="28.5" customHeight="1">
      <c r="B72" s="477">
        <f t="shared" si="0"/>
        <v>67</v>
      </c>
      <c r="C72" s="485" t="s">
        <v>40</v>
      </c>
      <c r="D72" s="486"/>
      <c r="E72" s="487"/>
      <c r="F72" s="488"/>
      <c r="G72" s="489"/>
      <c r="H72" s="490"/>
      <c r="I72" s="489"/>
      <c r="J72" s="490"/>
      <c r="K72" s="489"/>
      <c r="L72" s="490"/>
      <c r="M72" s="489"/>
      <c r="N72" s="490"/>
      <c r="O72" s="489"/>
      <c r="P72" s="490"/>
      <c r="Q72" s="489"/>
      <c r="R72" s="490"/>
      <c r="S72" s="489"/>
      <c r="T72" s="490"/>
      <c r="U72" s="489"/>
      <c r="V72" s="490"/>
      <c r="W72" s="489"/>
      <c r="X72" s="490"/>
      <c r="Y72" s="489"/>
      <c r="Z72" s="490"/>
      <c r="AA72" s="489"/>
      <c r="AB72" s="490"/>
      <c r="AC72" s="487"/>
      <c r="AD72" s="488"/>
      <c r="AE72" s="489"/>
      <c r="AF72" s="490"/>
      <c r="AG72" s="489"/>
      <c r="AH72" s="490"/>
      <c r="AI72" s="489"/>
      <c r="AJ72" s="490"/>
      <c r="AK72" s="489"/>
      <c r="AL72" s="490"/>
      <c r="AM72" s="489"/>
      <c r="AN72" s="490"/>
      <c r="AO72" s="489"/>
      <c r="AP72" s="490"/>
      <c r="AQ72" s="489"/>
      <c r="AR72" s="490"/>
      <c r="AS72" s="489"/>
      <c r="AT72" s="490"/>
      <c r="AU72" s="489"/>
      <c r="AV72" s="490"/>
      <c r="AW72" s="489"/>
      <c r="AX72" s="490"/>
      <c r="AY72" s="489"/>
      <c r="AZ72" s="490"/>
      <c r="BA72" s="487"/>
      <c r="BB72" s="488"/>
      <c r="BC72" s="489"/>
      <c r="BD72" s="490"/>
      <c r="BE72" s="489"/>
      <c r="BF72" s="490"/>
      <c r="BG72" s="489"/>
      <c r="BH72" s="490"/>
      <c r="BI72" s="489"/>
      <c r="BJ72" s="490"/>
      <c r="BK72" s="489"/>
      <c r="BL72" s="490"/>
      <c r="BM72" s="489"/>
      <c r="BN72" s="490"/>
      <c r="BO72" s="489"/>
      <c r="BP72" s="490"/>
      <c r="BQ72" s="489"/>
      <c r="BR72" s="490"/>
      <c r="BS72" s="489"/>
      <c r="BT72" s="490"/>
      <c r="BU72" s="489"/>
      <c r="BV72" s="490"/>
      <c r="BW72" s="493"/>
    </row>
    <row r="73" spans="2:75" ht="28.5" customHeight="1">
      <c r="B73" s="477">
        <f t="shared" si="0"/>
        <v>68</v>
      </c>
      <c r="C73" s="485" t="s">
        <v>42</v>
      </c>
      <c r="D73" s="486"/>
      <c r="E73" s="487"/>
      <c r="F73" s="488"/>
      <c r="G73" s="489"/>
      <c r="H73" s="490"/>
      <c r="I73" s="489"/>
      <c r="J73" s="490"/>
      <c r="K73" s="489"/>
      <c r="L73" s="490"/>
      <c r="M73" s="489"/>
      <c r="N73" s="490"/>
      <c r="O73" s="489"/>
      <c r="P73" s="490"/>
      <c r="Q73" s="489"/>
      <c r="R73" s="490"/>
      <c r="S73" s="489"/>
      <c r="T73" s="490"/>
      <c r="U73" s="489"/>
      <c r="V73" s="490"/>
      <c r="W73" s="489"/>
      <c r="X73" s="490"/>
      <c r="Y73" s="489"/>
      <c r="Z73" s="490"/>
      <c r="AA73" s="489"/>
      <c r="AB73" s="490"/>
      <c r="AC73" s="487"/>
      <c r="AD73" s="488"/>
      <c r="AE73" s="489"/>
      <c r="AF73" s="490"/>
      <c r="AG73" s="489"/>
      <c r="AH73" s="490"/>
      <c r="AI73" s="489"/>
      <c r="AJ73" s="490"/>
      <c r="AK73" s="489"/>
      <c r="AL73" s="490"/>
      <c r="AM73" s="489"/>
      <c r="AN73" s="490"/>
      <c r="AO73" s="489"/>
      <c r="AP73" s="490"/>
      <c r="AQ73" s="489"/>
      <c r="AR73" s="490"/>
      <c r="AS73" s="489"/>
      <c r="AT73" s="490"/>
      <c r="AU73" s="489"/>
      <c r="AV73" s="490"/>
      <c r="AW73" s="489"/>
      <c r="AX73" s="490"/>
      <c r="AY73" s="489"/>
      <c r="AZ73" s="490"/>
      <c r="BA73" s="487"/>
      <c r="BB73" s="488"/>
      <c r="BC73" s="489"/>
      <c r="BD73" s="490"/>
      <c r="BE73" s="489"/>
      <c r="BF73" s="490"/>
      <c r="BG73" s="489"/>
      <c r="BH73" s="490"/>
      <c r="BI73" s="489"/>
      <c r="BJ73" s="490"/>
      <c r="BK73" s="489"/>
      <c r="BL73" s="490"/>
      <c r="BM73" s="489"/>
      <c r="BN73" s="490"/>
      <c r="BO73" s="489"/>
      <c r="BP73" s="490"/>
      <c r="BQ73" s="489"/>
      <c r="BR73" s="490"/>
      <c r="BS73" s="489"/>
      <c r="BT73" s="490"/>
      <c r="BU73" s="489"/>
      <c r="BV73" s="490"/>
      <c r="BW73" s="491"/>
    </row>
    <row r="74" spans="2:75" ht="28.5" customHeight="1">
      <c r="B74" s="477">
        <f t="shared" si="0"/>
        <v>69</v>
      </c>
      <c r="C74" s="485" t="s">
        <v>43</v>
      </c>
      <c r="D74" s="486"/>
      <c r="E74" s="487"/>
      <c r="F74" s="488"/>
      <c r="G74" s="489"/>
      <c r="H74" s="490"/>
      <c r="I74" s="489"/>
      <c r="J74" s="490"/>
      <c r="K74" s="489"/>
      <c r="L74" s="490"/>
      <c r="M74" s="489"/>
      <c r="N74" s="490"/>
      <c r="O74" s="489"/>
      <c r="P74" s="490"/>
      <c r="Q74" s="489"/>
      <c r="R74" s="490"/>
      <c r="S74" s="489"/>
      <c r="T74" s="490"/>
      <c r="U74" s="489"/>
      <c r="V74" s="490"/>
      <c r="W74" s="489"/>
      <c r="X74" s="490"/>
      <c r="Y74" s="489"/>
      <c r="Z74" s="490"/>
      <c r="AA74" s="489"/>
      <c r="AB74" s="490"/>
      <c r="AC74" s="487"/>
      <c r="AD74" s="488"/>
      <c r="AE74" s="489"/>
      <c r="AF74" s="490"/>
      <c r="AG74" s="489"/>
      <c r="AH74" s="490"/>
      <c r="AI74" s="489"/>
      <c r="AJ74" s="490"/>
      <c r="AK74" s="489"/>
      <c r="AL74" s="490"/>
      <c r="AM74" s="489"/>
      <c r="AN74" s="490"/>
      <c r="AO74" s="489"/>
      <c r="AP74" s="490"/>
      <c r="AQ74" s="489"/>
      <c r="AR74" s="490"/>
      <c r="AS74" s="489"/>
      <c r="AT74" s="490"/>
      <c r="AU74" s="489"/>
      <c r="AV74" s="490"/>
      <c r="AW74" s="489"/>
      <c r="AX74" s="490"/>
      <c r="AY74" s="489"/>
      <c r="AZ74" s="490"/>
      <c r="BA74" s="487"/>
      <c r="BB74" s="488"/>
      <c r="BC74" s="489"/>
      <c r="BD74" s="490"/>
      <c r="BE74" s="489"/>
      <c r="BF74" s="490"/>
      <c r="BG74" s="489"/>
      <c r="BH74" s="490"/>
      <c r="BI74" s="489"/>
      <c r="BJ74" s="490"/>
      <c r="BK74" s="489"/>
      <c r="BL74" s="490"/>
      <c r="BM74" s="489"/>
      <c r="BN74" s="490"/>
      <c r="BO74" s="489"/>
      <c r="BP74" s="490"/>
      <c r="BQ74" s="489"/>
      <c r="BR74" s="490"/>
      <c r="BS74" s="489"/>
      <c r="BT74" s="490"/>
      <c r="BU74" s="489"/>
      <c r="BV74" s="490"/>
      <c r="BW74" s="491"/>
    </row>
    <row r="75" spans="2:75" ht="28.5" customHeight="1">
      <c r="B75" s="477">
        <f t="shared" si="0"/>
        <v>70</v>
      </c>
      <c r="C75" s="485" t="s">
        <v>44</v>
      </c>
      <c r="D75" s="486"/>
      <c r="E75" s="487"/>
      <c r="F75" s="488"/>
      <c r="G75" s="489"/>
      <c r="H75" s="490"/>
      <c r="I75" s="489"/>
      <c r="J75" s="490"/>
      <c r="K75" s="489"/>
      <c r="L75" s="490"/>
      <c r="M75" s="489"/>
      <c r="N75" s="490"/>
      <c r="O75" s="489"/>
      <c r="P75" s="490"/>
      <c r="Q75" s="489"/>
      <c r="R75" s="490"/>
      <c r="S75" s="489"/>
      <c r="T75" s="490"/>
      <c r="U75" s="489"/>
      <c r="V75" s="490"/>
      <c r="W75" s="489"/>
      <c r="X75" s="490"/>
      <c r="Y75" s="489"/>
      <c r="Z75" s="490"/>
      <c r="AA75" s="489"/>
      <c r="AB75" s="490"/>
      <c r="AC75" s="487"/>
      <c r="AD75" s="488"/>
      <c r="AE75" s="489"/>
      <c r="AF75" s="490"/>
      <c r="AG75" s="489"/>
      <c r="AH75" s="490"/>
      <c r="AI75" s="489"/>
      <c r="AJ75" s="490"/>
      <c r="AK75" s="489"/>
      <c r="AL75" s="490"/>
      <c r="AM75" s="489"/>
      <c r="AN75" s="490"/>
      <c r="AO75" s="489"/>
      <c r="AP75" s="490"/>
      <c r="AQ75" s="489"/>
      <c r="AR75" s="490"/>
      <c r="AS75" s="489"/>
      <c r="AT75" s="490"/>
      <c r="AU75" s="489"/>
      <c r="AV75" s="490"/>
      <c r="AW75" s="489"/>
      <c r="AX75" s="490"/>
      <c r="AY75" s="489"/>
      <c r="AZ75" s="490"/>
      <c r="BA75" s="487"/>
      <c r="BB75" s="488"/>
      <c r="BC75" s="489"/>
      <c r="BD75" s="490"/>
      <c r="BE75" s="489"/>
      <c r="BF75" s="490"/>
      <c r="BG75" s="489"/>
      <c r="BH75" s="490"/>
      <c r="BI75" s="489"/>
      <c r="BJ75" s="490"/>
      <c r="BK75" s="489"/>
      <c r="BL75" s="490"/>
      <c r="BM75" s="489"/>
      <c r="BN75" s="490"/>
      <c r="BO75" s="489"/>
      <c r="BP75" s="490"/>
      <c r="BQ75" s="489"/>
      <c r="BR75" s="490"/>
      <c r="BS75" s="489"/>
      <c r="BT75" s="490"/>
      <c r="BU75" s="489"/>
      <c r="BV75" s="490"/>
      <c r="BW75" s="491"/>
    </row>
    <row r="76" spans="2:75" ht="28.5" customHeight="1">
      <c r="B76" s="477">
        <f t="shared" si="0"/>
        <v>71</v>
      </c>
      <c r="C76" s="485" t="s">
        <v>30</v>
      </c>
      <c r="D76" s="486"/>
      <c r="E76" s="487"/>
      <c r="F76" s="488"/>
      <c r="G76" s="489"/>
      <c r="H76" s="490"/>
      <c r="I76" s="489"/>
      <c r="J76" s="490"/>
      <c r="K76" s="489"/>
      <c r="L76" s="490"/>
      <c r="M76" s="489"/>
      <c r="N76" s="490"/>
      <c r="O76" s="489"/>
      <c r="P76" s="490"/>
      <c r="Q76" s="489"/>
      <c r="R76" s="490"/>
      <c r="S76" s="489"/>
      <c r="T76" s="490"/>
      <c r="U76" s="489"/>
      <c r="V76" s="490"/>
      <c r="W76" s="489"/>
      <c r="X76" s="490"/>
      <c r="Y76" s="489"/>
      <c r="Z76" s="490"/>
      <c r="AA76" s="489"/>
      <c r="AB76" s="490"/>
      <c r="AC76" s="487"/>
      <c r="AD76" s="488"/>
      <c r="AE76" s="489"/>
      <c r="AF76" s="490"/>
      <c r="AG76" s="489"/>
      <c r="AH76" s="490"/>
      <c r="AI76" s="489"/>
      <c r="AJ76" s="490"/>
      <c r="AK76" s="489"/>
      <c r="AL76" s="490"/>
      <c r="AM76" s="489"/>
      <c r="AN76" s="490"/>
      <c r="AO76" s="489"/>
      <c r="AP76" s="490"/>
      <c r="AQ76" s="489"/>
      <c r="AR76" s="490"/>
      <c r="AS76" s="489"/>
      <c r="AT76" s="490"/>
      <c r="AU76" s="489"/>
      <c r="AV76" s="490"/>
      <c r="AW76" s="489"/>
      <c r="AX76" s="490"/>
      <c r="AY76" s="489"/>
      <c r="AZ76" s="490"/>
      <c r="BA76" s="487"/>
      <c r="BB76" s="488"/>
      <c r="BC76" s="489"/>
      <c r="BD76" s="490"/>
      <c r="BE76" s="489"/>
      <c r="BF76" s="490"/>
      <c r="BG76" s="489"/>
      <c r="BH76" s="490"/>
      <c r="BI76" s="489"/>
      <c r="BJ76" s="490"/>
      <c r="BK76" s="489"/>
      <c r="BL76" s="490"/>
      <c r="BM76" s="489"/>
      <c r="BN76" s="490"/>
      <c r="BO76" s="489"/>
      <c r="BP76" s="490"/>
      <c r="BQ76" s="489"/>
      <c r="BR76" s="490"/>
      <c r="BS76" s="489"/>
      <c r="BT76" s="490"/>
      <c r="BU76" s="489"/>
      <c r="BV76" s="490"/>
      <c r="BW76" s="491"/>
    </row>
    <row r="77" spans="2:75" ht="28.5" customHeight="1">
      <c r="B77" s="477">
        <f t="shared" si="0"/>
        <v>72</v>
      </c>
      <c r="C77" s="485" t="s">
        <v>31</v>
      </c>
      <c r="D77" s="486"/>
      <c r="E77" s="487"/>
      <c r="F77" s="488"/>
      <c r="G77" s="489"/>
      <c r="H77" s="490"/>
      <c r="I77" s="489"/>
      <c r="J77" s="490"/>
      <c r="K77" s="489"/>
      <c r="L77" s="490"/>
      <c r="M77" s="489"/>
      <c r="N77" s="490"/>
      <c r="O77" s="489"/>
      <c r="P77" s="490"/>
      <c r="Q77" s="489"/>
      <c r="R77" s="490"/>
      <c r="S77" s="489"/>
      <c r="T77" s="490"/>
      <c r="U77" s="489"/>
      <c r="V77" s="490"/>
      <c r="W77" s="489"/>
      <c r="X77" s="490"/>
      <c r="Y77" s="489"/>
      <c r="Z77" s="490"/>
      <c r="AA77" s="489"/>
      <c r="AB77" s="490"/>
      <c r="AC77" s="487"/>
      <c r="AD77" s="488"/>
      <c r="AE77" s="489"/>
      <c r="AF77" s="490"/>
      <c r="AG77" s="489"/>
      <c r="AH77" s="490"/>
      <c r="AI77" s="489"/>
      <c r="AJ77" s="490"/>
      <c r="AK77" s="489"/>
      <c r="AL77" s="490"/>
      <c r="AM77" s="489"/>
      <c r="AN77" s="490"/>
      <c r="AO77" s="489"/>
      <c r="AP77" s="490"/>
      <c r="AQ77" s="489"/>
      <c r="AR77" s="490"/>
      <c r="AS77" s="489"/>
      <c r="AT77" s="490"/>
      <c r="AU77" s="489"/>
      <c r="AV77" s="490"/>
      <c r="AW77" s="489"/>
      <c r="AX77" s="490"/>
      <c r="AY77" s="489"/>
      <c r="AZ77" s="490"/>
      <c r="BA77" s="487"/>
      <c r="BB77" s="488"/>
      <c r="BC77" s="489"/>
      <c r="BD77" s="490"/>
      <c r="BE77" s="489"/>
      <c r="BF77" s="490"/>
      <c r="BG77" s="489"/>
      <c r="BH77" s="490"/>
      <c r="BI77" s="489"/>
      <c r="BJ77" s="490"/>
      <c r="BK77" s="489"/>
      <c r="BL77" s="490"/>
      <c r="BM77" s="489"/>
      <c r="BN77" s="490"/>
      <c r="BO77" s="489"/>
      <c r="BP77" s="490"/>
      <c r="BQ77" s="489"/>
      <c r="BR77" s="490"/>
      <c r="BS77" s="489"/>
      <c r="BT77" s="490"/>
      <c r="BU77" s="489"/>
      <c r="BV77" s="490"/>
      <c r="BW77" s="491"/>
    </row>
    <row r="78" spans="2:75" ht="28.5" customHeight="1">
      <c r="B78" s="477">
        <f t="shared" ref="B78:B86" si="1">ROW()-5</f>
        <v>73</v>
      </c>
      <c r="C78" s="485" t="s">
        <v>36</v>
      </c>
      <c r="D78" s="486"/>
      <c r="E78" s="487"/>
      <c r="F78" s="488"/>
      <c r="G78" s="489"/>
      <c r="H78" s="490"/>
      <c r="I78" s="489"/>
      <c r="J78" s="490"/>
      <c r="K78" s="489"/>
      <c r="L78" s="490"/>
      <c r="M78" s="489"/>
      <c r="N78" s="490"/>
      <c r="O78" s="489"/>
      <c r="P78" s="490"/>
      <c r="Q78" s="489"/>
      <c r="R78" s="490"/>
      <c r="S78" s="489"/>
      <c r="T78" s="490"/>
      <c r="U78" s="489"/>
      <c r="V78" s="490"/>
      <c r="W78" s="489"/>
      <c r="X78" s="490"/>
      <c r="Y78" s="489"/>
      <c r="Z78" s="490"/>
      <c r="AA78" s="489"/>
      <c r="AB78" s="490"/>
      <c r="AC78" s="487"/>
      <c r="AD78" s="488"/>
      <c r="AE78" s="489"/>
      <c r="AF78" s="490"/>
      <c r="AG78" s="489"/>
      <c r="AH78" s="490"/>
      <c r="AI78" s="489"/>
      <c r="AJ78" s="490"/>
      <c r="AK78" s="489"/>
      <c r="AL78" s="490"/>
      <c r="AM78" s="489"/>
      <c r="AN78" s="490"/>
      <c r="AO78" s="489"/>
      <c r="AP78" s="490"/>
      <c r="AQ78" s="489"/>
      <c r="AR78" s="490"/>
      <c r="AS78" s="489"/>
      <c r="AT78" s="490"/>
      <c r="AU78" s="489"/>
      <c r="AV78" s="490"/>
      <c r="AW78" s="489"/>
      <c r="AX78" s="490"/>
      <c r="AY78" s="489"/>
      <c r="AZ78" s="490"/>
      <c r="BA78" s="487"/>
      <c r="BB78" s="488"/>
      <c r="BC78" s="489"/>
      <c r="BD78" s="490"/>
      <c r="BE78" s="489"/>
      <c r="BF78" s="490"/>
      <c r="BG78" s="489"/>
      <c r="BH78" s="490"/>
      <c r="BI78" s="489"/>
      <c r="BJ78" s="490"/>
      <c r="BK78" s="489"/>
      <c r="BL78" s="490"/>
      <c r="BM78" s="489"/>
      <c r="BN78" s="490"/>
      <c r="BO78" s="489"/>
      <c r="BP78" s="490"/>
      <c r="BQ78" s="489"/>
      <c r="BR78" s="490"/>
      <c r="BS78" s="489"/>
      <c r="BT78" s="490"/>
      <c r="BU78" s="489"/>
      <c r="BV78" s="490"/>
      <c r="BW78" s="491"/>
    </row>
    <row r="79" spans="2:75" ht="28.5" customHeight="1">
      <c r="B79" s="477">
        <f t="shared" si="1"/>
        <v>74</v>
      </c>
      <c r="C79" s="485" t="s">
        <v>51</v>
      </c>
      <c r="D79" s="486"/>
      <c r="E79" s="487"/>
      <c r="F79" s="488"/>
      <c r="G79" s="489"/>
      <c r="H79" s="490"/>
      <c r="I79" s="489"/>
      <c r="J79" s="490"/>
      <c r="K79" s="489"/>
      <c r="L79" s="490"/>
      <c r="M79" s="489"/>
      <c r="N79" s="490"/>
      <c r="O79" s="489"/>
      <c r="P79" s="490"/>
      <c r="Q79" s="489"/>
      <c r="R79" s="490"/>
      <c r="S79" s="489"/>
      <c r="T79" s="490"/>
      <c r="U79" s="489"/>
      <c r="V79" s="490"/>
      <c r="W79" s="489"/>
      <c r="X79" s="490"/>
      <c r="Y79" s="489"/>
      <c r="Z79" s="490"/>
      <c r="AA79" s="489"/>
      <c r="AB79" s="490"/>
      <c r="AC79" s="487"/>
      <c r="AD79" s="488"/>
      <c r="AE79" s="489"/>
      <c r="AF79" s="490"/>
      <c r="AG79" s="489"/>
      <c r="AH79" s="490"/>
      <c r="AI79" s="489"/>
      <c r="AJ79" s="490"/>
      <c r="AK79" s="489"/>
      <c r="AL79" s="490"/>
      <c r="AM79" s="489"/>
      <c r="AN79" s="490"/>
      <c r="AO79" s="489"/>
      <c r="AP79" s="490"/>
      <c r="AQ79" s="489"/>
      <c r="AR79" s="490"/>
      <c r="AS79" s="489"/>
      <c r="AT79" s="490"/>
      <c r="AU79" s="489"/>
      <c r="AV79" s="490"/>
      <c r="AW79" s="489"/>
      <c r="AX79" s="490"/>
      <c r="AY79" s="489"/>
      <c r="AZ79" s="490"/>
      <c r="BA79" s="487"/>
      <c r="BB79" s="488"/>
      <c r="BC79" s="489"/>
      <c r="BD79" s="490"/>
      <c r="BE79" s="489"/>
      <c r="BF79" s="490"/>
      <c r="BG79" s="489"/>
      <c r="BH79" s="490"/>
      <c r="BI79" s="489"/>
      <c r="BJ79" s="490"/>
      <c r="BK79" s="489"/>
      <c r="BL79" s="490"/>
      <c r="BM79" s="489"/>
      <c r="BN79" s="490"/>
      <c r="BO79" s="489"/>
      <c r="BP79" s="490"/>
      <c r="BQ79" s="489"/>
      <c r="BR79" s="490"/>
      <c r="BS79" s="489"/>
      <c r="BT79" s="490"/>
      <c r="BU79" s="489"/>
      <c r="BV79" s="490"/>
      <c r="BW79" s="491"/>
    </row>
    <row r="80" spans="2:75" ht="28.5" customHeight="1">
      <c r="B80" s="477">
        <f t="shared" si="1"/>
        <v>75</v>
      </c>
      <c r="C80" s="485" t="s">
        <v>52</v>
      </c>
      <c r="D80" s="486"/>
      <c r="E80" s="487"/>
      <c r="F80" s="488"/>
      <c r="G80" s="489"/>
      <c r="H80" s="490"/>
      <c r="I80" s="489"/>
      <c r="J80" s="490"/>
      <c r="K80" s="489"/>
      <c r="L80" s="490"/>
      <c r="M80" s="489"/>
      <c r="N80" s="490"/>
      <c r="O80" s="489"/>
      <c r="P80" s="490"/>
      <c r="Q80" s="489"/>
      <c r="R80" s="490"/>
      <c r="S80" s="489"/>
      <c r="T80" s="490"/>
      <c r="U80" s="489"/>
      <c r="V80" s="490"/>
      <c r="W80" s="489"/>
      <c r="X80" s="490"/>
      <c r="Y80" s="489"/>
      <c r="Z80" s="490"/>
      <c r="AA80" s="489"/>
      <c r="AB80" s="490"/>
      <c r="AC80" s="487"/>
      <c r="AD80" s="488"/>
      <c r="AE80" s="489"/>
      <c r="AF80" s="490"/>
      <c r="AG80" s="489"/>
      <c r="AH80" s="490"/>
      <c r="AI80" s="489"/>
      <c r="AJ80" s="490"/>
      <c r="AK80" s="489"/>
      <c r="AL80" s="490"/>
      <c r="AM80" s="489"/>
      <c r="AN80" s="490"/>
      <c r="AO80" s="489"/>
      <c r="AP80" s="490"/>
      <c r="AQ80" s="489"/>
      <c r="AR80" s="490"/>
      <c r="AS80" s="489"/>
      <c r="AT80" s="490"/>
      <c r="AU80" s="489"/>
      <c r="AV80" s="490"/>
      <c r="AW80" s="489"/>
      <c r="AX80" s="490"/>
      <c r="AY80" s="489"/>
      <c r="AZ80" s="490"/>
      <c r="BA80" s="487"/>
      <c r="BB80" s="488"/>
      <c r="BC80" s="489"/>
      <c r="BD80" s="490"/>
      <c r="BE80" s="489"/>
      <c r="BF80" s="490"/>
      <c r="BG80" s="489"/>
      <c r="BH80" s="490"/>
      <c r="BI80" s="489"/>
      <c r="BJ80" s="490"/>
      <c r="BK80" s="489"/>
      <c r="BL80" s="490"/>
      <c r="BM80" s="489"/>
      <c r="BN80" s="490"/>
      <c r="BO80" s="489"/>
      <c r="BP80" s="490"/>
      <c r="BQ80" s="489"/>
      <c r="BR80" s="490"/>
      <c r="BS80" s="489"/>
      <c r="BT80" s="490"/>
      <c r="BU80" s="489"/>
      <c r="BV80" s="490"/>
      <c r="BW80" s="491"/>
    </row>
    <row r="81" spans="2:78" ht="28.5" customHeight="1">
      <c r="B81" s="477">
        <f t="shared" si="1"/>
        <v>76</v>
      </c>
      <c r="C81" s="485" t="s">
        <v>58</v>
      </c>
      <c r="D81" s="486"/>
      <c r="E81" s="487"/>
      <c r="F81" s="488"/>
      <c r="G81" s="489"/>
      <c r="H81" s="490"/>
      <c r="I81" s="489"/>
      <c r="J81" s="490"/>
      <c r="K81" s="489"/>
      <c r="L81" s="490"/>
      <c r="M81" s="489"/>
      <c r="N81" s="490"/>
      <c r="O81" s="489"/>
      <c r="P81" s="490"/>
      <c r="Q81" s="489"/>
      <c r="R81" s="490"/>
      <c r="S81" s="489"/>
      <c r="T81" s="490"/>
      <c r="U81" s="489"/>
      <c r="V81" s="490"/>
      <c r="W81" s="489"/>
      <c r="X81" s="490"/>
      <c r="Y81" s="489"/>
      <c r="Z81" s="490"/>
      <c r="AA81" s="489"/>
      <c r="AB81" s="490"/>
      <c r="AC81" s="487"/>
      <c r="AD81" s="488"/>
      <c r="AE81" s="489"/>
      <c r="AF81" s="490"/>
      <c r="AG81" s="489"/>
      <c r="AH81" s="490"/>
      <c r="AI81" s="489"/>
      <c r="AJ81" s="490"/>
      <c r="AK81" s="489"/>
      <c r="AL81" s="490"/>
      <c r="AM81" s="489"/>
      <c r="AN81" s="490"/>
      <c r="AO81" s="489"/>
      <c r="AP81" s="490"/>
      <c r="AQ81" s="489"/>
      <c r="AR81" s="490"/>
      <c r="AS81" s="489"/>
      <c r="AT81" s="490"/>
      <c r="AU81" s="489"/>
      <c r="AV81" s="490"/>
      <c r="AW81" s="489"/>
      <c r="AX81" s="490"/>
      <c r="AY81" s="489"/>
      <c r="AZ81" s="490"/>
      <c r="BA81" s="487"/>
      <c r="BB81" s="488"/>
      <c r="BC81" s="489"/>
      <c r="BD81" s="490"/>
      <c r="BE81" s="489"/>
      <c r="BF81" s="490"/>
      <c r="BG81" s="489"/>
      <c r="BH81" s="490"/>
      <c r="BI81" s="489"/>
      <c r="BJ81" s="490"/>
      <c r="BK81" s="489"/>
      <c r="BL81" s="490"/>
      <c r="BM81" s="489"/>
      <c r="BN81" s="490"/>
      <c r="BO81" s="489"/>
      <c r="BP81" s="490"/>
      <c r="BQ81" s="489"/>
      <c r="BR81" s="490"/>
      <c r="BS81" s="489"/>
      <c r="BT81" s="490"/>
      <c r="BU81" s="489"/>
      <c r="BV81" s="490"/>
      <c r="BW81" s="491"/>
    </row>
    <row r="82" spans="2:78" ht="28.5" customHeight="1">
      <c r="B82" s="477">
        <f t="shared" si="1"/>
        <v>77</v>
      </c>
      <c r="C82" s="485" t="s">
        <v>37</v>
      </c>
      <c r="D82" s="486"/>
      <c r="E82" s="487"/>
      <c r="F82" s="488"/>
      <c r="G82" s="489"/>
      <c r="H82" s="490"/>
      <c r="I82" s="489"/>
      <c r="J82" s="490"/>
      <c r="K82" s="489"/>
      <c r="L82" s="490"/>
      <c r="M82" s="489"/>
      <c r="N82" s="490"/>
      <c r="O82" s="489"/>
      <c r="P82" s="490"/>
      <c r="Q82" s="489"/>
      <c r="R82" s="490"/>
      <c r="S82" s="489"/>
      <c r="T82" s="490"/>
      <c r="U82" s="489"/>
      <c r="V82" s="490"/>
      <c r="W82" s="489"/>
      <c r="X82" s="490"/>
      <c r="Y82" s="489"/>
      <c r="Z82" s="490"/>
      <c r="AA82" s="489"/>
      <c r="AB82" s="490"/>
      <c r="AC82" s="487"/>
      <c r="AD82" s="488"/>
      <c r="AE82" s="489"/>
      <c r="AF82" s="490"/>
      <c r="AG82" s="489"/>
      <c r="AH82" s="490"/>
      <c r="AI82" s="489"/>
      <c r="AJ82" s="490"/>
      <c r="AK82" s="489"/>
      <c r="AL82" s="490"/>
      <c r="AM82" s="489"/>
      <c r="AN82" s="490"/>
      <c r="AO82" s="489"/>
      <c r="AP82" s="490"/>
      <c r="AQ82" s="489"/>
      <c r="AR82" s="490"/>
      <c r="AS82" s="489"/>
      <c r="AT82" s="490"/>
      <c r="AU82" s="489"/>
      <c r="AV82" s="490"/>
      <c r="AW82" s="489"/>
      <c r="AX82" s="490"/>
      <c r="AY82" s="489"/>
      <c r="AZ82" s="490"/>
      <c r="BA82" s="487"/>
      <c r="BB82" s="488"/>
      <c r="BC82" s="489"/>
      <c r="BD82" s="490"/>
      <c r="BE82" s="489"/>
      <c r="BF82" s="490"/>
      <c r="BG82" s="489"/>
      <c r="BH82" s="490"/>
      <c r="BI82" s="489"/>
      <c r="BJ82" s="490"/>
      <c r="BK82" s="489"/>
      <c r="BL82" s="490"/>
      <c r="BM82" s="489"/>
      <c r="BN82" s="490"/>
      <c r="BO82" s="489"/>
      <c r="BP82" s="490"/>
      <c r="BQ82" s="489"/>
      <c r="BR82" s="490"/>
      <c r="BS82" s="489"/>
      <c r="BT82" s="490"/>
      <c r="BU82" s="489"/>
      <c r="BV82" s="490"/>
      <c r="BW82" s="491"/>
    </row>
    <row r="83" spans="2:78" ht="28.5" customHeight="1">
      <c r="B83" s="477">
        <f t="shared" si="1"/>
        <v>78</v>
      </c>
      <c r="C83" s="485" t="s">
        <v>49</v>
      </c>
      <c r="D83" s="486"/>
      <c r="E83" s="487"/>
      <c r="F83" s="488"/>
      <c r="G83" s="489"/>
      <c r="H83" s="490"/>
      <c r="I83" s="489"/>
      <c r="J83" s="490"/>
      <c r="K83" s="489"/>
      <c r="L83" s="490"/>
      <c r="M83" s="489"/>
      <c r="N83" s="490"/>
      <c r="O83" s="489"/>
      <c r="P83" s="490"/>
      <c r="Q83" s="489"/>
      <c r="R83" s="490"/>
      <c r="S83" s="489"/>
      <c r="T83" s="490"/>
      <c r="U83" s="489"/>
      <c r="V83" s="490"/>
      <c r="W83" s="489"/>
      <c r="X83" s="490"/>
      <c r="Y83" s="489"/>
      <c r="Z83" s="490"/>
      <c r="AA83" s="489"/>
      <c r="AB83" s="490"/>
      <c r="AC83" s="487"/>
      <c r="AD83" s="488"/>
      <c r="AE83" s="489"/>
      <c r="AF83" s="490"/>
      <c r="AG83" s="489"/>
      <c r="AH83" s="490"/>
      <c r="AI83" s="489"/>
      <c r="AJ83" s="490"/>
      <c r="AK83" s="489"/>
      <c r="AL83" s="490"/>
      <c r="AM83" s="489"/>
      <c r="AN83" s="490"/>
      <c r="AO83" s="489"/>
      <c r="AP83" s="490"/>
      <c r="AQ83" s="489"/>
      <c r="AR83" s="490"/>
      <c r="AS83" s="489"/>
      <c r="AT83" s="490"/>
      <c r="AU83" s="489"/>
      <c r="AV83" s="490"/>
      <c r="AW83" s="489"/>
      <c r="AX83" s="490"/>
      <c r="AY83" s="489"/>
      <c r="AZ83" s="490"/>
      <c r="BA83" s="487"/>
      <c r="BB83" s="488"/>
      <c r="BC83" s="489"/>
      <c r="BD83" s="490"/>
      <c r="BE83" s="489"/>
      <c r="BF83" s="490"/>
      <c r="BG83" s="489"/>
      <c r="BH83" s="490"/>
      <c r="BI83" s="489"/>
      <c r="BJ83" s="490"/>
      <c r="BK83" s="489"/>
      <c r="BL83" s="490"/>
      <c r="BM83" s="489"/>
      <c r="BN83" s="490"/>
      <c r="BO83" s="489"/>
      <c r="BP83" s="490"/>
      <c r="BQ83" s="489"/>
      <c r="BR83" s="490"/>
      <c r="BS83" s="489"/>
      <c r="BT83" s="490"/>
      <c r="BU83" s="489"/>
      <c r="BV83" s="490"/>
      <c r="BW83" s="491"/>
    </row>
    <row r="84" spans="2:78" ht="28.5" customHeight="1">
      <c r="B84" s="477">
        <f t="shared" si="1"/>
        <v>79</v>
      </c>
      <c r="C84" s="485" t="s">
        <v>55</v>
      </c>
      <c r="D84" s="486"/>
      <c r="E84" s="487"/>
      <c r="F84" s="488"/>
      <c r="G84" s="489"/>
      <c r="H84" s="490"/>
      <c r="I84" s="489"/>
      <c r="J84" s="490"/>
      <c r="K84" s="489"/>
      <c r="L84" s="490"/>
      <c r="M84" s="489"/>
      <c r="N84" s="490"/>
      <c r="O84" s="489"/>
      <c r="P84" s="490"/>
      <c r="Q84" s="489"/>
      <c r="R84" s="490"/>
      <c r="S84" s="489"/>
      <c r="T84" s="490"/>
      <c r="U84" s="489"/>
      <c r="V84" s="490"/>
      <c r="W84" s="489"/>
      <c r="X84" s="490"/>
      <c r="Y84" s="489"/>
      <c r="Z84" s="490"/>
      <c r="AA84" s="489"/>
      <c r="AB84" s="490"/>
      <c r="AC84" s="487"/>
      <c r="AD84" s="488"/>
      <c r="AE84" s="489"/>
      <c r="AF84" s="490"/>
      <c r="AG84" s="489"/>
      <c r="AH84" s="490"/>
      <c r="AI84" s="489"/>
      <c r="AJ84" s="490"/>
      <c r="AK84" s="489"/>
      <c r="AL84" s="490"/>
      <c r="AM84" s="489"/>
      <c r="AN84" s="490"/>
      <c r="AO84" s="489"/>
      <c r="AP84" s="490"/>
      <c r="AQ84" s="489"/>
      <c r="AR84" s="490"/>
      <c r="AS84" s="489"/>
      <c r="AT84" s="490"/>
      <c r="AU84" s="489"/>
      <c r="AV84" s="490"/>
      <c r="AW84" s="489"/>
      <c r="AX84" s="490"/>
      <c r="AY84" s="489"/>
      <c r="AZ84" s="490"/>
      <c r="BA84" s="487"/>
      <c r="BB84" s="488"/>
      <c r="BC84" s="489"/>
      <c r="BD84" s="490"/>
      <c r="BE84" s="489"/>
      <c r="BF84" s="490"/>
      <c r="BG84" s="489"/>
      <c r="BH84" s="490"/>
      <c r="BI84" s="489"/>
      <c r="BJ84" s="490"/>
      <c r="BK84" s="489"/>
      <c r="BL84" s="490"/>
      <c r="BM84" s="489"/>
      <c r="BN84" s="490"/>
      <c r="BO84" s="489"/>
      <c r="BP84" s="490"/>
      <c r="BQ84" s="489"/>
      <c r="BR84" s="490"/>
      <c r="BS84" s="489"/>
      <c r="BT84" s="490"/>
      <c r="BU84" s="489"/>
      <c r="BV84" s="490"/>
      <c r="BW84" s="491"/>
    </row>
    <row r="85" spans="2:78" ht="28.5" customHeight="1">
      <c r="B85" s="477">
        <f t="shared" si="1"/>
        <v>80</v>
      </c>
      <c r="C85" s="485" t="s">
        <v>486</v>
      </c>
      <c r="D85" s="486"/>
      <c r="E85" s="487"/>
      <c r="F85" s="488"/>
      <c r="G85" s="489"/>
      <c r="H85" s="490"/>
      <c r="I85" s="489"/>
      <c r="J85" s="490"/>
      <c r="K85" s="489"/>
      <c r="L85" s="490"/>
      <c r="M85" s="489"/>
      <c r="N85" s="490"/>
      <c r="O85" s="489"/>
      <c r="P85" s="490"/>
      <c r="Q85" s="489"/>
      <c r="R85" s="490"/>
      <c r="S85" s="489"/>
      <c r="T85" s="490"/>
      <c r="U85" s="489"/>
      <c r="V85" s="490"/>
      <c r="W85" s="489"/>
      <c r="X85" s="490"/>
      <c r="Y85" s="489"/>
      <c r="Z85" s="490"/>
      <c r="AA85" s="489"/>
      <c r="AB85" s="490"/>
      <c r="AC85" s="487"/>
      <c r="AD85" s="488"/>
      <c r="AE85" s="489"/>
      <c r="AF85" s="490"/>
      <c r="AG85" s="489"/>
      <c r="AH85" s="490"/>
      <c r="AI85" s="489"/>
      <c r="AJ85" s="490"/>
      <c r="AK85" s="489"/>
      <c r="AL85" s="490"/>
      <c r="AM85" s="489"/>
      <c r="AN85" s="490"/>
      <c r="AO85" s="489"/>
      <c r="AP85" s="490"/>
      <c r="AQ85" s="489"/>
      <c r="AR85" s="490"/>
      <c r="AS85" s="489"/>
      <c r="AT85" s="490"/>
      <c r="AU85" s="489"/>
      <c r="AV85" s="490"/>
      <c r="AW85" s="489"/>
      <c r="AX85" s="490"/>
      <c r="AY85" s="489"/>
      <c r="AZ85" s="490"/>
      <c r="BA85" s="487"/>
      <c r="BB85" s="488"/>
      <c r="BC85" s="489"/>
      <c r="BD85" s="490"/>
      <c r="BE85" s="489"/>
      <c r="BF85" s="490"/>
      <c r="BG85" s="489"/>
      <c r="BH85" s="490"/>
      <c r="BI85" s="489"/>
      <c r="BJ85" s="490"/>
      <c r="BK85" s="489"/>
      <c r="BL85" s="490"/>
      <c r="BM85" s="489"/>
      <c r="BN85" s="490"/>
      <c r="BO85" s="489"/>
      <c r="BP85" s="490"/>
      <c r="BQ85" s="489"/>
      <c r="BR85" s="490"/>
      <c r="BS85" s="489"/>
      <c r="BT85" s="490"/>
      <c r="BU85" s="489"/>
      <c r="BV85" s="490"/>
      <c r="BW85" s="493"/>
    </row>
    <row r="86" spans="2:78" ht="28.5" customHeight="1">
      <c r="B86" s="477">
        <f t="shared" si="1"/>
        <v>81</v>
      </c>
      <c r="C86" s="485" t="s">
        <v>70</v>
      </c>
      <c r="D86" s="486"/>
      <c r="E86" s="487"/>
      <c r="F86" s="488"/>
      <c r="G86" s="489"/>
      <c r="H86" s="490"/>
      <c r="I86" s="489"/>
      <c r="J86" s="490"/>
      <c r="K86" s="489"/>
      <c r="L86" s="490"/>
      <c r="M86" s="489"/>
      <c r="N86" s="490"/>
      <c r="O86" s="489"/>
      <c r="P86" s="490"/>
      <c r="Q86" s="489"/>
      <c r="R86" s="490"/>
      <c r="S86" s="489"/>
      <c r="T86" s="490"/>
      <c r="U86" s="489"/>
      <c r="V86" s="490"/>
      <c r="W86" s="489"/>
      <c r="X86" s="490"/>
      <c r="Y86" s="489"/>
      <c r="Z86" s="490"/>
      <c r="AA86" s="489"/>
      <c r="AB86" s="490"/>
      <c r="AC86" s="487"/>
      <c r="AD86" s="488"/>
      <c r="AE86" s="489"/>
      <c r="AF86" s="490"/>
      <c r="AG86" s="489"/>
      <c r="AH86" s="490"/>
      <c r="AI86" s="489"/>
      <c r="AJ86" s="490"/>
      <c r="AK86" s="489"/>
      <c r="AL86" s="490"/>
      <c r="AM86" s="489"/>
      <c r="AN86" s="490"/>
      <c r="AO86" s="489"/>
      <c r="AP86" s="490"/>
      <c r="AQ86" s="489"/>
      <c r="AR86" s="490"/>
      <c r="AS86" s="489"/>
      <c r="AT86" s="490"/>
      <c r="AU86" s="489"/>
      <c r="AV86" s="490"/>
      <c r="AW86" s="489"/>
      <c r="AX86" s="490"/>
      <c r="AY86" s="489"/>
      <c r="AZ86" s="490"/>
      <c r="BA86" s="487"/>
      <c r="BB86" s="488"/>
      <c r="BC86" s="489"/>
      <c r="BD86" s="490"/>
      <c r="BE86" s="489"/>
      <c r="BF86" s="490"/>
      <c r="BG86" s="489"/>
      <c r="BH86" s="490"/>
      <c r="BI86" s="489"/>
      <c r="BJ86" s="490"/>
      <c r="BK86" s="489"/>
      <c r="BL86" s="490"/>
      <c r="BM86" s="489"/>
      <c r="BN86" s="490"/>
      <c r="BO86" s="489"/>
      <c r="BP86" s="490"/>
      <c r="BQ86" s="489"/>
      <c r="BR86" s="490"/>
      <c r="BS86" s="489"/>
      <c r="BT86" s="490"/>
      <c r="BU86" s="489"/>
      <c r="BV86" s="490"/>
      <c r="BW86" s="493"/>
    </row>
    <row r="87" spans="2:78" ht="12" customHeight="1">
      <c r="C87" s="494"/>
      <c r="D87" s="495"/>
      <c r="E87" s="477"/>
      <c r="F87" s="477"/>
      <c r="G87" s="477"/>
      <c r="H87" s="477"/>
      <c r="I87" s="477"/>
      <c r="J87" s="477"/>
      <c r="K87" s="477"/>
      <c r="L87" s="477"/>
      <c r="M87" s="477"/>
      <c r="N87" s="477"/>
      <c r="O87" s="477"/>
      <c r="P87" s="477"/>
      <c r="Q87" s="477"/>
      <c r="R87" s="477"/>
      <c r="S87" s="477"/>
      <c r="T87" s="477"/>
      <c r="U87" s="477"/>
      <c r="V87" s="477"/>
      <c r="W87" s="477"/>
      <c r="X87" s="477"/>
      <c r="Y87" s="477"/>
      <c r="Z87" s="477"/>
      <c r="AA87" s="477"/>
      <c r="AB87" s="477"/>
      <c r="AC87" s="477"/>
      <c r="AD87" s="477"/>
      <c r="AE87" s="477"/>
      <c r="AF87" s="477"/>
      <c r="AG87" s="477"/>
      <c r="AH87" s="477"/>
      <c r="AI87" s="477"/>
      <c r="AJ87" s="477"/>
      <c r="AK87" s="477"/>
      <c r="AL87" s="477"/>
      <c r="AM87" s="477"/>
      <c r="AN87" s="477"/>
      <c r="AO87" s="477"/>
      <c r="AP87" s="477"/>
      <c r="AQ87" s="477"/>
      <c r="AR87" s="477"/>
      <c r="AS87" s="477"/>
      <c r="AT87" s="477"/>
      <c r="AU87" s="477"/>
      <c r="AV87" s="477"/>
      <c r="AW87" s="477"/>
      <c r="AX87" s="477"/>
      <c r="AY87" s="477"/>
      <c r="AZ87" s="477"/>
      <c r="BA87" s="477"/>
      <c r="BB87" s="477"/>
      <c r="BC87" s="477"/>
      <c r="BD87" s="477"/>
      <c r="BE87" s="477"/>
      <c r="BF87" s="477"/>
      <c r="BG87" s="477"/>
      <c r="BH87" s="477"/>
      <c r="BI87" s="477"/>
      <c r="BJ87" s="477"/>
      <c r="BK87" s="477"/>
      <c r="BL87" s="477"/>
      <c r="BM87" s="477"/>
      <c r="BN87" s="477"/>
      <c r="BO87" s="477"/>
      <c r="BP87" s="477"/>
      <c r="BQ87" s="477"/>
      <c r="BR87" s="477"/>
      <c r="BS87" s="477"/>
      <c r="BT87" s="477"/>
      <c r="BU87" s="477"/>
      <c r="BV87" s="477"/>
      <c r="BW87" s="496"/>
    </row>
    <row r="88" spans="2:78" s="497" customFormat="1" ht="15" customHeight="1">
      <c r="C88" s="497" t="s">
        <v>487</v>
      </c>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498"/>
      <c r="BY88" s="499"/>
      <c r="BZ88" s="499"/>
    </row>
    <row r="89" spans="2:78" s="497" customFormat="1" ht="15" customHeight="1">
      <c r="C89" s="497" t="s">
        <v>857</v>
      </c>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498"/>
      <c r="BY89" s="499"/>
      <c r="BZ89" s="499"/>
    </row>
    <row r="90" spans="2:78" s="497" customFormat="1" ht="15" customHeight="1">
      <c r="C90" s="497" t="s">
        <v>858</v>
      </c>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498"/>
      <c r="BY90" s="499"/>
      <c r="BZ90" s="499"/>
    </row>
    <row r="91" spans="2:78" s="497" customFormat="1" ht="15" customHeight="1">
      <c r="C91" s="497" t="s">
        <v>488</v>
      </c>
      <c r="D91" s="500"/>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498"/>
      <c r="BY91" s="499"/>
      <c r="BZ91" s="499"/>
    </row>
    <row r="92" spans="2:78" ht="15" customHeight="1">
      <c r="C92" s="497"/>
      <c r="D92" s="495"/>
      <c r="E92" s="477"/>
      <c r="F92" s="477"/>
      <c r="G92" s="477"/>
      <c r="H92" s="477"/>
      <c r="I92" s="477"/>
      <c r="J92" s="477"/>
      <c r="K92" s="477"/>
      <c r="L92" s="477"/>
      <c r="M92" s="477"/>
      <c r="N92" s="477"/>
      <c r="O92" s="477"/>
      <c r="P92" s="477"/>
      <c r="Q92" s="477"/>
      <c r="R92" s="477"/>
      <c r="S92" s="477"/>
      <c r="T92" s="477"/>
      <c r="U92" s="477"/>
      <c r="V92" s="477"/>
      <c r="W92" s="477"/>
      <c r="X92" s="477"/>
      <c r="Y92" s="477"/>
      <c r="Z92" s="477"/>
      <c r="AA92" s="477"/>
      <c r="AB92" s="477"/>
      <c r="AC92" s="477"/>
      <c r="AD92" s="477"/>
      <c r="AE92" s="477"/>
      <c r="AF92" s="477"/>
      <c r="AG92" s="477"/>
      <c r="AH92" s="477"/>
      <c r="AI92" s="477"/>
      <c r="AJ92" s="477"/>
      <c r="AK92" s="477"/>
      <c r="AL92" s="477"/>
      <c r="AM92" s="477"/>
      <c r="AN92" s="477"/>
      <c r="AO92" s="477"/>
      <c r="AP92" s="477"/>
      <c r="AQ92" s="477"/>
      <c r="AR92" s="477"/>
      <c r="AS92" s="477"/>
      <c r="AT92" s="477"/>
      <c r="AU92" s="477"/>
      <c r="AV92" s="477"/>
      <c r="AW92" s="477"/>
      <c r="AX92" s="477"/>
      <c r="AY92" s="477"/>
      <c r="AZ92" s="477"/>
      <c r="BA92" s="477"/>
      <c r="BB92" s="477"/>
      <c r="BC92" s="477"/>
      <c r="BD92" s="477"/>
      <c r="BE92" s="477"/>
      <c r="BF92" s="477"/>
      <c r="BG92" s="477"/>
      <c r="BH92" s="477"/>
      <c r="BI92" s="477"/>
      <c r="BJ92" s="477"/>
      <c r="BK92" s="477"/>
      <c r="BL92" s="477"/>
      <c r="BM92" s="477"/>
      <c r="BN92" s="477"/>
      <c r="BO92" s="477"/>
      <c r="BP92" s="477"/>
      <c r="BQ92" s="1212" t="s">
        <v>1</v>
      </c>
      <c r="BR92" s="1264"/>
      <c r="BS92" s="1264"/>
      <c r="BT92" s="1264"/>
      <c r="BU92" s="1264"/>
      <c r="BV92" s="1213"/>
      <c r="BW92" s="456"/>
    </row>
    <row r="93" spans="2:78">
      <c r="C93" s="494"/>
      <c r="D93" s="495"/>
      <c r="E93" s="477"/>
      <c r="F93" s="477"/>
      <c r="G93" s="477"/>
      <c r="H93" s="477"/>
      <c r="I93" s="477"/>
      <c r="J93" s="477"/>
      <c r="K93" s="477"/>
      <c r="L93" s="477"/>
      <c r="M93" s="477"/>
      <c r="N93" s="477"/>
      <c r="O93" s="477"/>
      <c r="P93" s="477"/>
      <c r="Q93" s="477"/>
      <c r="R93" s="477"/>
      <c r="S93" s="477"/>
      <c r="T93" s="477"/>
      <c r="U93" s="477"/>
      <c r="V93" s="477"/>
      <c r="W93" s="477"/>
      <c r="X93" s="477"/>
      <c r="Y93" s="477"/>
      <c r="Z93" s="477"/>
      <c r="AA93" s="477"/>
      <c r="AB93" s="477"/>
      <c r="AC93" s="477"/>
      <c r="AD93" s="477"/>
      <c r="AE93" s="477"/>
      <c r="AF93" s="477"/>
      <c r="AG93" s="477"/>
      <c r="AH93" s="477"/>
      <c r="AI93" s="477"/>
      <c r="AJ93" s="477"/>
      <c r="AK93" s="477"/>
      <c r="AL93" s="477"/>
      <c r="AM93" s="477"/>
      <c r="AN93" s="477"/>
      <c r="AO93" s="477"/>
      <c r="AP93" s="477"/>
      <c r="AQ93" s="477"/>
      <c r="AR93" s="477"/>
      <c r="AS93" s="477"/>
      <c r="AT93" s="477"/>
      <c r="AU93" s="477"/>
      <c r="AV93" s="477"/>
      <c r="AW93" s="477"/>
      <c r="AX93" s="477"/>
      <c r="AY93" s="477"/>
      <c r="AZ93" s="477"/>
      <c r="BA93" s="477"/>
      <c r="BB93" s="477"/>
      <c r="BC93" s="477"/>
      <c r="BD93" s="477"/>
      <c r="BE93" s="477"/>
      <c r="BF93" s="477"/>
      <c r="BG93" s="477"/>
      <c r="BH93" s="477"/>
      <c r="BI93" s="477"/>
      <c r="BJ93" s="477"/>
      <c r="BK93" s="477"/>
      <c r="BL93" s="477"/>
      <c r="BM93" s="477"/>
      <c r="BN93" s="477"/>
      <c r="BO93" s="477"/>
      <c r="BP93" s="477"/>
      <c r="BQ93" s="477"/>
      <c r="BR93" s="477"/>
      <c r="BS93" s="477"/>
      <c r="BT93" s="477"/>
      <c r="BU93" s="477"/>
      <c r="BV93" s="477"/>
      <c r="BW93" s="496"/>
    </row>
    <row r="94" spans="2:78">
      <c r="C94" s="494"/>
      <c r="D94" s="495"/>
      <c r="E94" s="477"/>
      <c r="F94" s="477"/>
      <c r="G94" s="477"/>
      <c r="H94" s="477"/>
      <c r="I94" s="477"/>
      <c r="J94" s="477"/>
      <c r="K94" s="477"/>
      <c r="L94" s="477"/>
      <c r="M94" s="477"/>
      <c r="N94" s="477"/>
      <c r="O94" s="477"/>
      <c r="P94" s="477"/>
      <c r="Q94" s="477"/>
      <c r="R94" s="477"/>
      <c r="S94" s="477"/>
      <c r="T94" s="477"/>
      <c r="U94" s="477"/>
      <c r="V94" s="477"/>
      <c r="W94" s="477"/>
      <c r="X94" s="477"/>
      <c r="Y94" s="477"/>
      <c r="Z94" s="477"/>
      <c r="AA94" s="477"/>
      <c r="AB94" s="477"/>
      <c r="AC94" s="477"/>
      <c r="AD94" s="477"/>
      <c r="AE94" s="477"/>
      <c r="AF94" s="477"/>
      <c r="AG94" s="477"/>
      <c r="AH94" s="477"/>
      <c r="AI94" s="477"/>
      <c r="AJ94" s="477"/>
      <c r="AK94" s="477"/>
      <c r="AL94" s="477"/>
      <c r="AM94" s="477"/>
      <c r="AN94" s="477"/>
      <c r="AO94" s="477"/>
      <c r="AP94" s="477"/>
      <c r="AQ94" s="477"/>
      <c r="AR94" s="477"/>
      <c r="AS94" s="477"/>
      <c r="AT94" s="477"/>
      <c r="AU94" s="477"/>
      <c r="AV94" s="477"/>
      <c r="AW94" s="477"/>
      <c r="AX94" s="477"/>
      <c r="AY94" s="477"/>
      <c r="AZ94" s="477"/>
      <c r="BA94" s="477"/>
      <c r="BB94" s="477"/>
      <c r="BC94" s="477"/>
      <c r="BD94" s="477"/>
      <c r="BE94" s="477"/>
      <c r="BF94" s="477"/>
      <c r="BG94" s="477"/>
      <c r="BH94" s="477"/>
      <c r="BI94" s="477"/>
      <c r="BJ94" s="477"/>
      <c r="BK94" s="477"/>
      <c r="BL94" s="477"/>
      <c r="BM94" s="477"/>
      <c r="BN94" s="477"/>
      <c r="BO94" s="477"/>
      <c r="BP94" s="477"/>
      <c r="BQ94" s="477"/>
      <c r="BR94" s="477"/>
      <c r="BS94" s="477"/>
      <c r="BT94" s="477"/>
      <c r="BU94" s="477"/>
      <c r="BV94" s="477"/>
      <c r="BW94" s="496"/>
    </row>
    <row r="95" spans="2:78">
      <c r="C95" s="501"/>
      <c r="D95" s="502"/>
    </row>
    <row r="96" spans="2:78">
      <c r="C96" s="501"/>
    </row>
    <row r="97" spans="3:4">
      <c r="C97" s="501"/>
    </row>
    <row r="98" spans="3:4">
      <c r="C98" s="501"/>
    </row>
    <row r="99" spans="3:4">
      <c r="C99" s="501"/>
      <c r="D99" s="502"/>
    </row>
    <row r="100" spans="3:4">
      <c r="C100" s="501"/>
      <c r="D100" s="502"/>
    </row>
    <row r="101" spans="3:4">
      <c r="C101" s="501"/>
      <c r="D101" s="502"/>
    </row>
    <row r="102" spans="3:4">
      <c r="C102" s="501"/>
      <c r="D102" s="502"/>
    </row>
    <row r="103" spans="3:4">
      <c r="C103" s="501"/>
      <c r="D103" s="502"/>
    </row>
    <row r="104" spans="3:4">
      <c r="C104" s="501"/>
      <c r="D104" s="502"/>
    </row>
    <row r="105" spans="3:4">
      <c r="C105" s="501"/>
      <c r="D105" s="502"/>
    </row>
    <row r="106" spans="3:4">
      <c r="C106" s="501"/>
      <c r="D106" s="502"/>
    </row>
    <row r="107" spans="3:4">
      <c r="C107" s="501"/>
      <c r="D107" s="502"/>
    </row>
    <row r="108" spans="3:4">
      <c r="C108" s="501"/>
      <c r="D108" s="502"/>
    </row>
  </sheetData>
  <mergeCells count="41">
    <mergeCell ref="BQ92:BV92"/>
    <mergeCell ref="BK5:BL5"/>
    <mergeCell ref="BM5:BN5"/>
    <mergeCell ref="BO5:BP5"/>
    <mergeCell ref="BQ5:BR5"/>
    <mergeCell ref="BS5:BT5"/>
    <mergeCell ref="BU5:BV5"/>
    <mergeCell ref="AI5:AJ5"/>
    <mergeCell ref="BI5:BJ5"/>
    <mergeCell ref="AM5:AN5"/>
    <mergeCell ref="AO5:AP5"/>
    <mergeCell ref="AQ5:AR5"/>
    <mergeCell ref="AS5:AT5"/>
    <mergeCell ref="AU5:AV5"/>
    <mergeCell ref="AW5:AX5"/>
    <mergeCell ref="AY5:AZ5"/>
    <mergeCell ref="BA5:BB5"/>
    <mergeCell ref="BC5:BD5"/>
    <mergeCell ref="BE5:BF5"/>
    <mergeCell ref="BG5:BH5"/>
    <mergeCell ref="Y5:Z5"/>
    <mergeCell ref="AA5:AB5"/>
    <mergeCell ref="AC5:AD5"/>
    <mergeCell ref="AE5:AF5"/>
    <mergeCell ref="AG5:AH5"/>
    <mergeCell ref="C1:BW1"/>
    <mergeCell ref="C2:BW2"/>
    <mergeCell ref="C4:C5"/>
    <mergeCell ref="D4:D5"/>
    <mergeCell ref="BW4:BW5"/>
    <mergeCell ref="E5:F5"/>
    <mergeCell ref="G5:H5"/>
    <mergeCell ref="I5:J5"/>
    <mergeCell ref="K5:L5"/>
    <mergeCell ref="M5:N5"/>
    <mergeCell ref="AK5:AL5"/>
    <mergeCell ref="O5:P5"/>
    <mergeCell ref="Q5:R5"/>
    <mergeCell ref="S5:T5"/>
    <mergeCell ref="U5:V5"/>
    <mergeCell ref="W5:X5"/>
  </mergeCells>
  <phoneticPr fontId="8"/>
  <dataValidations count="1">
    <dataValidation type="list" allowBlank="1" showInputMessage="1" showErrorMessage="1" sqref="D6:D86">
      <formula1>$BZ$5</formula1>
    </dataValidation>
  </dataValidations>
  <printOptions horizontalCentered="1"/>
  <pageMargins left="0.39370078740157483" right="0.39370078740157483" top="0.59055118110236227" bottom="0.59055118110236227" header="0.31496062992125984" footer="0.31496062992125984"/>
  <pageSetup paperSize="8"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view="pageBreakPreview" zoomScaleNormal="85" zoomScaleSheetLayoutView="100" workbookViewId="0">
      <selection activeCell="I19" sqref="I19"/>
    </sheetView>
  </sheetViews>
  <sheetFormatPr defaultColWidth="9.140625" defaultRowHeight="15" customHeight="1"/>
  <cols>
    <col min="1" max="1" width="31.7109375" style="1" customWidth="1"/>
    <col min="2" max="3" width="17" style="1" customWidth="1"/>
    <col min="4" max="4" width="31.7109375" style="1" customWidth="1"/>
    <col min="5" max="16384" width="9.140625" style="1"/>
  </cols>
  <sheetData>
    <row r="1" spans="1:4" ht="15" customHeight="1">
      <c r="A1" s="1183" t="s">
        <v>509</v>
      </c>
      <c r="B1" s="1183"/>
      <c r="C1" s="1183"/>
      <c r="D1" s="1183"/>
    </row>
    <row r="13" spans="1:4" ht="26.25" customHeight="1">
      <c r="A13" s="1184" t="s">
        <v>130</v>
      </c>
      <c r="B13" s="1184"/>
      <c r="C13" s="1184"/>
      <c r="D13" s="1184"/>
    </row>
    <row r="14" spans="1:4" ht="15" customHeight="1">
      <c r="A14" s="2"/>
      <c r="B14" s="2"/>
      <c r="C14" s="2"/>
      <c r="D14" s="2"/>
    </row>
    <row r="15" spans="1:4" ht="26.25" customHeight="1">
      <c r="A15" s="1265" t="s">
        <v>510</v>
      </c>
      <c r="B15" s="1265"/>
      <c r="C15" s="1265"/>
      <c r="D15" s="1265"/>
    </row>
    <row r="16" spans="1:4" ht="26.25" customHeight="1">
      <c r="A16" s="1184" t="s">
        <v>0</v>
      </c>
      <c r="B16" s="1184"/>
      <c r="C16" s="1184"/>
      <c r="D16" s="1184"/>
    </row>
    <row r="43" spans="1:4" ht="24" customHeight="1">
      <c r="A43" s="1185" t="s">
        <v>408</v>
      </c>
      <c r="B43" s="1186"/>
      <c r="C43" s="1186"/>
      <c r="D43" s="1186"/>
    </row>
    <row r="45" spans="1:4" ht="24" customHeight="1">
      <c r="B45" s="64" t="s">
        <v>1</v>
      </c>
      <c r="C45" s="65"/>
    </row>
  </sheetData>
  <mergeCells count="5">
    <mergeCell ref="A1:D1"/>
    <mergeCell ref="A13:D13"/>
    <mergeCell ref="A15:D15"/>
    <mergeCell ref="A16:D16"/>
    <mergeCell ref="A43:D43"/>
  </mergeCells>
  <phoneticPr fontId="8"/>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0"/>
  <sheetViews>
    <sheetView showZeros="0" view="pageBreakPreview" zoomScaleNormal="100" zoomScaleSheetLayoutView="100" workbookViewId="0">
      <pane xSplit="4" ySplit="11" topLeftCell="E12" activePane="bottomRight" state="frozen"/>
      <selection activeCell="A10" sqref="A10:D24"/>
      <selection pane="topRight" activeCell="A10" sqref="A10:D24"/>
      <selection pane="bottomLeft" activeCell="A10" sqref="A10:D24"/>
      <selection pane="bottomRight" activeCell="P2" sqref="P2:R2"/>
    </sheetView>
  </sheetViews>
  <sheetFormatPr defaultColWidth="9" defaultRowHeight="13.5" customHeight="1"/>
  <cols>
    <col min="1" max="1" width="7.5703125" style="520" bestFit="1" customWidth="1"/>
    <col min="2" max="2" width="20.7109375" style="520" bestFit="1" customWidth="1"/>
    <col min="3" max="5" width="6.7109375" style="520" customWidth="1"/>
    <col min="6" max="8" width="6.7109375" style="521" customWidth="1"/>
    <col min="9" max="9" width="7.140625" style="521" bestFit="1" customWidth="1"/>
    <col min="10" max="10" width="6.7109375" style="520" customWidth="1"/>
    <col min="11" max="18" width="6.7109375" style="521" customWidth="1"/>
    <col min="19" max="16384" width="9" style="521"/>
  </cols>
  <sheetData>
    <row r="1" spans="1:18" ht="13.5" customHeight="1">
      <c r="R1" s="522" t="s">
        <v>511</v>
      </c>
    </row>
    <row r="2" spans="1:18" ht="13.5" customHeight="1">
      <c r="A2" s="523" t="s">
        <v>512</v>
      </c>
      <c r="N2" s="1302" t="s">
        <v>20</v>
      </c>
      <c r="O2" s="1302"/>
      <c r="P2" s="1303"/>
      <c r="Q2" s="1303"/>
      <c r="R2" s="1303"/>
    </row>
    <row r="3" spans="1:18" ht="13.5" customHeight="1">
      <c r="A3" s="524" t="s">
        <v>513</v>
      </c>
      <c r="B3" s="521"/>
      <c r="C3" s="521"/>
    </row>
    <row r="4" spans="1:18" ht="13.5" customHeight="1">
      <c r="A4" s="1304" t="s">
        <v>514</v>
      </c>
      <c r="B4" s="1304"/>
      <c r="C4" s="1304"/>
      <c r="D4" s="1304"/>
      <c r="E4" s="1304"/>
      <c r="F4" s="1304"/>
      <c r="G4" s="1304"/>
      <c r="H4" s="1304"/>
      <c r="I4" s="1304"/>
      <c r="J4" s="1304"/>
      <c r="K4" s="1304"/>
      <c r="L4" s="1304"/>
      <c r="M4" s="1304"/>
      <c r="N4" s="1304"/>
      <c r="O4" s="1304"/>
      <c r="P4" s="1304"/>
      <c r="Q4" s="1304"/>
      <c r="R4" s="1304"/>
    </row>
    <row r="5" spans="1:18" ht="13.5" customHeight="1">
      <c r="A5" s="525" t="s">
        <v>515</v>
      </c>
      <c r="B5" s="521"/>
      <c r="C5" s="521"/>
    </row>
    <row r="6" spans="1:18" ht="13.5" customHeight="1">
      <c r="A6" s="525" t="s">
        <v>516</v>
      </c>
      <c r="I6" s="524"/>
    </row>
    <row r="7" spans="1:18" ht="13.5" customHeight="1">
      <c r="A7" s="525" t="s">
        <v>517</v>
      </c>
      <c r="I7" s="524"/>
    </row>
    <row r="8" spans="1:18" ht="13.5" customHeight="1">
      <c r="A8" s="1305" t="s">
        <v>518</v>
      </c>
      <c r="B8" s="1309" t="s">
        <v>519</v>
      </c>
      <c r="C8" s="1312" t="s">
        <v>520</v>
      </c>
      <c r="D8" s="1313"/>
      <c r="E8" s="1313"/>
      <c r="F8" s="1313"/>
      <c r="G8" s="1313"/>
      <c r="H8" s="1313"/>
      <c r="I8" s="1314" t="s">
        <v>521</v>
      </c>
      <c r="J8" s="1315"/>
      <c r="K8" s="1315"/>
      <c r="L8" s="1315"/>
      <c r="M8" s="1315"/>
      <c r="N8" s="1315"/>
      <c r="O8" s="1315"/>
      <c r="P8" s="1315"/>
      <c r="Q8" s="1315"/>
      <c r="R8" s="1316"/>
    </row>
    <row r="9" spans="1:18" ht="13.5" customHeight="1">
      <c r="A9" s="1306"/>
      <c r="B9" s="1310"/>
      <c r="C9" s="1295" t="s">
        <v>522</v>
      </c>
      <c r="D9" s="1318" t="s">
        <v>523</v>
      </c>
      <c r="E9" s="1299" t="s">
        <v>524</v>
      </c>
      <c r="F9" s="1300"/>
      <c r="G9" s="1300"/>
      <c r="H9" s="1300"/>
      <c r="I9" s="1294" t="s">
        <v>525</v>
      </c>
      <c r="J9" s="1297" t="s">
        <v>522</v>
      </c>
      <c r="K9" s="1299" t="s">
        <v>524</v>
      </c>
      <c r="L9" s="1300"/>
      <c r="M9" s="1300"/>
      <c r="N9" s="1300"/>
      <c r="O9" s="1300"/>
      <c r="P9" s="1300"/>
      <c r="Q9" s="1300"/>
      <c r="R9" s="1301"/>
    </row>
    <row r="10" spans="1:18" ht="13.5" customHeight="1">
      <c r="A10" s="1307"/>
      <c r="B10" s="1310"/>
      <c r="C10" s="1317"/>
      <c r="D10" s="1319"/>
      <c r="E10" s="1299" t="s">
        <v>526</v>
      </c>
      <c r="F10" s="1300"/>
      <c r="G10" s="1299" t="s">
        <v>527</v>
      </c>
      <c r="H10" s="1300"/>
      <c r="I10" s="1295"/>
      <c r="J10" s="1298"/>
      <c r="K10" s="1299" t="s">
        <v>526</v>
      </c>
      <c r="L10" s="1300"/>
      <c r="M10" s="1300"/>
      <c r="N10" s="1301"/>
      <c r="O10" s="1299" t="s">
        <v>527</v>
      </c>
      <c r="P10" s="1300"/>
      <c r="Q10" s="1300"/>
      <c r="R10" s="1301"/>
    </row>
    <row r="11" spans="1:18" ht="95.25" thickBot="1">
      <c r="A11" s="1308"/>
      <c r="B11" s="1311"/>
      <c r="C11" s="526" t="s">
        <v>528</v>
      </c>
      <c r="D11" s="527" t="s">
        <v>529</v>
      </c>
      <c r="E11" s="528" t="s">
        <v>530</v>
      </c>
      <c r="F11" s="529" t="s">
        <v>531</v>
      </c>
      <c r="G11" s="528" t="s">
        <v>530</v>
      </c>
      <c r="H11" s="529" t="s">
        <v>531</v>
      </c>
      <c r="I11" s="1296"/>
      <c r="J11" s="530" t="s">
        <v>528</v>
      </c>
      <c r="K11" s="528" t="s">
        <v>530</v>
      </c>
      <c r="L11" s="529" t="s">
        <v>532</v>
      </c>
      <c r="M11" s="529" t="s">
        <v>533</v>
      </c>
      <c r="N11" s="529" t="s">
        <v>534</v>
      </c>
      <c r="O11" s="528" t="s">
        <v>530</v>
      </c>
      <c r="P11" s="529" t="s">
        <v>535</v>
      </c>
      <c r="Q11" s="529" t="s">
        <v>536</v>
      </c>
      <c r="R11" s="528" t="s">
        <v>537</v>
      </c>
    </row>
    <row r="12" spans="1:18" ht="12.75" customHeight="1" thickTop="1">
      <c r="A12" s="1289">
        <v>101</v>
      </c>
      <c r="B12" s="1290" t="s">
        <v>27</v>
      </c>
      <c r="C12" s="1291">
        <v>200</v>
      </c>
      <c r="D12" s="1292">
        <v>161</v>
      </c>
      <c r="E12" s="531">
        <v>50</v>
      </c>
      <c r="F12" s="532">
        <f>E12/210*1000</f>
        <v>238.09523809523807</v>
      </c>
      <c r="G12" s="531">
        <v>150</v>
      </c>
      <c r="H12" s="533">
        <f>G12/210/SQRT(3)*1000</f>
        <v>412.39304942116127</v>
      </c>
      <c r="I12" s="1293"/>
      <c r="J12" s="1289">
        <f>+K12+K13+O12+O13</f>
        <v>0</v>
      </c>
      <c r="K12" s="856"/>
      <c r="L12" s="534">
        <f>+K12/210*1000</f>
        <v>0</v>
      </c>
      <c r="M12" s="859"/>
      <c r="N12" s="535">
        <f>IF(L12=0,0,M12/L12*100)</f>
        <v>0</v>
      </c>
      <c r="O12" s="856"/>
      <c r="P12" s="534">
        <f>+O12/210/SQRT(3)*1000</f>
        <v>0</v>
      </c>
      <c r="Q12" s="859"/>
      <c r="R12" s="536">
        <f>IF(P12=0,0,Q12/P12*100)</f>
        <v>0</v>
      </c>
    </row>
    <row r="13" spans="1:18" ht="12.75" customHeight="1">
      <c r="A13" s="1276"/>
      <c r="B13" s="1277"/>
      <c r="C13" s="1278"/>
      <c r="D13" s="1279"/>
      <c r="E13" s="537" t="s">
        <v>538</v>
      </c>
      <c r="F13" s="538" t="str">
        <f>IFERROR("",E13/210*1000)</f>
        <v/>
      </c>
      <c r="G13" s="537" t="s">
        <v>538</v>
      </c>
      <c r="H13" s="539" t="str">
        <f>IFERROR("",G13/210/SQRT(3)*1000)</f>
        <v/>
      </c>
      <c r="I13" s="1280"/>
      <c r="J13" s="1276"/>
      <c r="K13" s="857"/>
      <c r="L13" s="540">
        <f>+K13/210*1000</f>
        <v>0</v>
      </c>
      <c r="M13" s="860"/>
      <c r="N13" s="541">
        <f>IF(L13=0,0,M13/L13*100)</f>
        <v>0</v>
      </c>
      <c r="O13" s="857"/>
      <c r="P13" s="540">
        <f>+O13/210/SQRT(3)*1000</f>
        <v>0</v>
      </c>
      <c r="Q13" s="860"/>
      <c r="R13" s="542">
        <f>IF(P13=0,0,Q13/P13*100)</f>
        <v>0</v>
      </c>
    </row>
    <row r="14" spans="1:18" ht="12.75" customHeight="1">
      <c r="A14" s="1266">
        <v>102</v>
      </c>
      <c r="B14" s="1268" t="s">
        <v>28</v>
      </c>
      <c r="C14" s="1270">
        <v>100</v>
      </c>
      <c r="D14" s="1272">
        <v>51</v>
      </c>
      <c r="E14" s="537">
        <v>50</v>
      </c>
      <c r="F14" s="538">
        <f t="shared" ref="F14:F76" si="0">E14/210*1000</f>
        <v>238.09523809523807</v>
      </c>
      <c r="G14" s="537">
        <v>50</v>
      </c>
      <c r="H14" s="539">
        <f t="shared" ref="H14:H76" si="1">G14/210/SQRT(3)*1000</f>
        <v>137.46434980705374</v>
      </c>
      <c r="I14" s="1274"/>
      <c r="J14" s="1266">
        <f t="shared" ref="J14" si="2">+K14+K15+O14+O15</f>
        <v>0</v>
      </c>
      <c r="K14" s="857"/>
      <c r="L14" s="540">
        <f t="shared" ref="L14:L77" si="3">+K14/210*1000</f>
        <v>0</v>
      </c>
      <c r="M14" s="860"/>
      <c r="N14" s="541">
        <f t="shared" ref="N14:N77" si="4">IF(L14=0,0,M14/L14*100)</f>
        <v>0</v>
      </c>
      <c r="O14" s="857"/>
      <c r="P14" s="540">
        <f t="shared" ref="P14:P77" si="5">+O14/210/SQRT(3)*1000</f>
        <v>0</v>
      </c>
      <c r="Q14" s="860"/>
      <c r="R14" s="542">
        <f t="shared" ref="R14:R77" si="6">IF(P14=0,0,Q14/P14*100)</f>
        <v>0</v>
      </c>
    </row>
    <row r="15" spans="1:18" ht="12.75" customHeight="1">
      <c r="A15" s="1276"/>
      <c r="B15" s="1277"/>
      <c r="C15" s="1278"/>
      <c r="D15" s="1279"/>
      <c r="E15" s="537" t="s">
        <v>538</v>
      </c>
      <c r="F15" s="538" t="str">
        <f>IFERROR("",E15/210*1000)</f>
        <v/>
      </c>
      <c r="G15" s="537" t="s">
        <v>538</v>
      </c>
      <c r="H15" s="539" t="str">
        <f>IFERROR("",G15/210/SQRT(3)*1000)</f>
        <v/>
      </c>
      <c r="I15" s="1280"/>
      <c r="J15" s="1276"/>
      <c r="K15" s="857"/>
      <c r="L15" s="540">
        <f t="shared" si="3"/>
        <v>0</v>
      </c>
      <c r="M15" s="860"/>
      <c r="N15" s="541">
        <f t="shared" si="4"/>
        <v>0</v>
      </c>
      <c r="O15" s="857"/>
      <c r="P15" s="540">
        <f t="shared" si="5"/>
        <v>0</v>
      </c>
      <c r="Q15" s="860"/>
      <c r="R15" s="542">
        <f t="shared" si="6"/>
        <v>0</v>
      </c>
    </row>
    <row r="16" spans="1:18" ht="12.75" customHeight="1">
      <c r="A16" s="1266">
        <v>103</v>
      </c>
      <c r="B16" s="1268" t="s">
        <v>29</v>
      </c>
      <c r="C16" s="1270">
        <v>275</v>
      </c>
      <c r="D16" s="1272">
        <v>165</v>
      </c>
      <c r="E16" s="537">
        <v>75</v>
      </c>
      <c r="F16" s="538">
        <f t="shared" si="0"/>
        <v>357.14285714285717</v>
      </c>
      <c r="G16" s="537">
        <v>200</v>
      </c>
      <c r="H16" s="539">
        <f t="shared" si="1"/>
        <v>549.85739922821494</v>
      </c>
      <c r="I16" s="1274"/>
      <c r="J16" s="1266">
        <f t="shared" ref="J16" si="7">+K16+K17+O16+O17</f>
        <v>0</v>
      </c>
      <c r="K16" s="857"/>
      <c r="L16" s="540">
        <f t="shared" si="3"/>
        <v>0</v>
      </c>
      <c r="M16" s="860"/>
      <c r="N16" s="541">
        <f t="shared" si="4"/>
        <v>0</v>
      </c>
      <c r="O16" s="857"/>
      <c r="P16" s="540">
        <f t="shared" si="5"/>
        <v>0</v>
      </c>
      <c r="Q16" s="860"/>
      <c r="R16" s="542">
        <f t="shared" si="6"/>
        <v>0</v>
      </c>
    </row>
    <row r="17" spans="1:19" ht="12.75" customHeight="1">
      <c r="A17" s="1276"/>
      <c r="B17" s="1277"/>
      <c r="C17" s="1278"/>
      <c r="D17" s="1279"/>
      <c r="E17" s="537" t="s">
        <v>538</v>
      </c>
      <c r="F17" s="538" t="str">
        <f>IFERROR("",E17/210*1000)</f>
        <v/>
      </c>
      <c r="G17" s="537" t="s">
        <v>538</v>
      </c>
      <c r="H17" s="539" t="str">
        <f>IFERROR("",G17/210/SQRT(3)*1000)</f>
        <v/>
      </c>
      <c r="I17" s="1280"/>
      <c r="J17" s="1276"/>
      <c r="K17" s="857"/>
      <c r="L17" s="540">
        <f t="shared" si="3"/>
        <v>0</v>
      </c>
      <c r="M17" s="860"/>
      <c r="N17" s="541">
        <f t="shared" si="4"/>
        <v>0</v>
      </c>
      <c r="O17" s="857"/>
      <c r="P17" s="540">
        <f t="shared" si="5"/>
        <v>0</v>
      </c>
      <c r="Q17" s="860"/>
      <c r="R17" s="542">
        <f t="shared" si="6"/>
        <v>0</v>
      </c>
    </row>
    <row r="18" spans="1:19" ht="12.75" customHeight="1">
      <c r="A18" s="1266">
        <v>104</v>
      </c>
      <c r="B18" s="1268" t="s">
        <v>30</v>
      </c>
      <c r="C18" s="1270">
        <v>375</v>
      </c>
      <c r="D18" s="1287">
        <v>188</v>
      </c>
      <c r="E18" s="537">
        <v>75</v>
      </c>
      <c r="F18" s="538">
        <f t="shared" si="0"/>
        <v>357.14285714285717</v>
      </c>
      <c r="G18" s="537">
        <v>300</v>
      </c>
      <c r="H18" s="539">
        <f t="shared" si="1"/>
        <v>824.78609884232253</v>
      </c>
      <c r="I18" s="1274"/>
      <c r="J18" s="1266">
        <f t="shared" ref="J18" si="8">+K18+K19+O18+O19</f>
        <v>0</v>
      </c>
      <c r="K18" s="857"/>
      <c r="L18" s="540">
        <f t="shared" si="3"/>
        <v>0</v>
      </c>
      <c r="M18" s="860"/>
      <c r="N18" s="541">
        <f t="shared" si="4"/>
        <v>0</v>
      </c>
      <c r="O18" s="857"/>
      <c r="P18" s="540">
        <f t="shared" si="5"/>
        <v>0</v>
      </c>
      <c r="Q18" s="860"/>
      <c r="R18" s="542">
        <f t="shared" si="6"/>
        <v>0</v>
      </c>
    </row>
    <row r="19" spans="1:19" ht="12.75" customHeight="1">
      <c r="A19" s="1276"/>
      <c r="B19" s="1277"/>
      <c r="C19" s="1278"/>
      <c r="D19" s="1288"/>
      <c r="E19" s="537" t="s">
        <v>538</v>
      </c>
      <c r="F19" s="538" t="str">
        <f>IFERROR("",E19/210*1000)</f>
        <v/>
      </c>
      <c r="G19" s="537" t="s">
        <v>538</v>
      </c>
      <c r="H19" s="539" t="str">
        <f>IFERROR("",G19/210/SQRT(3)*1000)</f>
        <v/>
      </c>
      <c r="I19" s="1280"/>
      <c r="J19" s="1276"/>
      <c r="K19" s="857"/>
      <c r="L19" s="540">
        <f t="shared" si="3"/>
        <v>0</v>
      </c>
      <c r="M19" s="860"/>
      <c r="N19" s="541">
        <f t="shared" si="4"/>
        <v>0</v>
      </c>
      <c r="O19" s="857"/>
      <c r="P19" s="540">
        <f t="shared" si="5"/>
        <v>0</v>
      </c>
      <c r="Q19" s="860"/>
      <c r="R19" s="542">
        <f t="shared" si="6"/>
        <v>0</v>
      </c>
    </row>
    <row r="20" spans="1:19" ht="12.75" customHeight="1">
      <c r="A20" s="1266">
        <v>105</v>
      </c>
      <c r="B20" s="1268" t="s">
        <v>31</v>
      </c>
      <c r="C20" s="1270">
        <v>175</v>
      </c>
      <c r="D20" s="1272">
        <v>100</v>
      </c>
      <c r="E20" s="537">
        <v>75</v>
      </c>
      <c r="F20" s="538">
        <f t="shared" si="0"/>
        <v>357.14285714285717</v>
      </c>
      <c r="G20" s="537">
        <v>100</v>
      </c>
      <c r="H20" s="539">
        <f t="shared" si="1"/>
        <v>274.92869961410747</v>
      </c>
      <c r="I20" s="1274"/>
      <c r="J20" s="1266">
        <f t="shared" ref="J20" si="9">+K20+K21+O20+O21</f>
        <v>0</v>
      </c>
      <c r="K20" s="857"/>
      <c r="L20" s="540">
        <f t="shared" si="3"/>
        <v>0</v>
      </c>
      <c r="M20" s="860"/>
      <c r="N20" s="541">
        <f t="shared" si="4"/>
        <v>0</v>
      </c>
      <c r="O20" s="857"/>
      <c r="P20" s="540">
        <f t="shared" si="5"/>
        <v>0</v>
      </c>
      <c r="Q20" s="860"/>
      <c r="R20" s="542">
        <f t="shared" si="6"/>
        <v>0</v>
      </c>
    </row>
    <row r="21" spans="1:19" ht="12.75" customHeight="1">
      <c r="A21" s="1276"/>
      <c r="B21" s="1277"/>
      <c r="C21" s="1278"/>
      <c r="D21" s="1279"/>
      <c r="E21" s="537" t="s">
        <v>538</v>
      </c>
      <c r="F21" s="538" t="str">
        <f>IFERROR("",E21/210*1000)</f>
        <v/>
      </c>
      <c r="G21" s="537" t="s">
        <v>538</v>
      </c>
      <c r="H21" s="539" t="str">
        <f>IFERROR("",G21/210/SQRT(3)*1000)</f>
        <v/>
      </c>
      <c r="I21" s="1280"/>
      <c r="J21" s="1276"/>
      <c r="K21" s="857"/>
      <c r="L21" s="540">
        <f t="shared" si="3"/>
        <v>0</v>
      </c>
      <c r="M21" s="860"/>
      <c r="N21" s="541">
        <f t="shared" si="4"/>
        <v>0</v>
      </c>
      <c r="O21" s="857"/>
      <c r="P21" s="540">
        <f t="shared" si="5"/>
        <v>0</v>
      </c>
      <c r="Q21" s="860"/>
      <c r="R21" s="542">
        <f t="shared" si="6"/>
        <v>0</v>
      </c>
    </row>
    <row r="22" spans="1:19" ht="12.75" customHeight="1">
      <c r="A22" s="1266">
        <v>106</v>
      </c>
      <c r="B22" s="1268" t="s">
        <v>32</v>
      </c>
      <c r="C22" s="1270">
        <v>250</v>
      </c>
      <c r="D22" s="1272">
        <v>149</v>
      </c>
      <c r="E22" s="537">
        <v>50</v>
      </c>
      <c r="F22" s="538">
        <f t="shared" si="0"/>
        <v>238.09523809523807</v>
      </c>
      <c r="G22" s="537">
        <v>200</v>
      </c>
      <c r="H22" s="539">
        <f t="shared" si="1"/>
        <v>549.85739922821494</v>
      </c>
      <c r="I22" s="1274"/>
      <c r="J22" s="1266">
        <f>+K22+K23+O22+O23</f>
        <v>0</v>
      </c>
      <c r="K22" s="857"/>
      <c r="L22" s="540">
        <f t="shared" si="3"/>
        <v>0</v>
      </c>
      <c r="M22" s="860"/>
      <c r="N22" s="541">
        <f t="shared" si="4"/>
        <v>0</v>
      </c>
      <c r="O22" s="857"/>
      <c r="P22" s="540">
        <f t="shared" si="5"/>
        <v>0</v>
      </c>
      <c r="Q22" s="860"/>
      <c r="R22" s="542">
        <f t="shared" si="6"/>
        <v>0</v>
      </c>
    </row>
    <row r="23" spans="1:19" ht="12.75" customHeight="1">
      <c r="A23" s="1276"/>
      <c r="B23" s="1277"/>
      <c r="C23" s="1278"/>
      <c r="D23" s="1279"/>
      <c r="E23" s="537" t="s">
        <v>538</v>
      </c>
      <c r="F23" s="538" t="str">
        <f>IFERROR("",E23/210*1000)</f>
        <v/>
      </c>
      <c r="G23" s="537" t="s">
        <v>538</v>
      </c>
      <c r="H23" s="539" t="str">
        <f>IFERROR("",G23/210/SQRT(3)*1000)</f>
        <v/>
      </c>
      <c r="I23" s="1280"/>
      <c r="J23" s="1276"/>
      <c r="K23" s="857"/>
      <c r="L23" s="540">
        <f t="shared" si="3"/>
        <v>0</v>
      </c>
      <c r="M23" s="860"/>
      <c r="N23" s="541">
        <f t="shared" si="4"/>
        <v>0</v>
      </c>
      <c r="O23" s="857"/>
      <c r="P23" s="540">
        <f t="shared" si="5"/>
        <v>0</v>
      </c>
      <c r="Q23" s="860"/>
      <c r="R23" s="542">
        <f t="shared" si="6"/>
        <v>0</v>
      </c>
    </row>
    <row r="24" spans="1:19" ht="12.75" customHeight="1">
      <c r="A24" s="1266">
        <v>107</v>
      </c>
      <c r="B24" s="1268" t="s">
        <v>33</v>
      </c>
      <c r="C24" s="1270">
        <v>200</v>
      </c>
      <c r="D24" s="1272">
        <v>114</v>
      </c>
      <c r="E24" s="537">
        <v>50</v>
      </c>
      <c r="F24" s="538">
        <f t="shared" si="0"/>
        <v>238.09523809523807</v>
      </c>
      <c r="G24" s="537">
        <v>150</v>
      </c>
      <c r="H24" s="539">
        <f t="shared" si="1"/>
        <v>412.39304942116127</v>
      </c>
      <c r="I24" s="1274"/>
      <c r="J24" s="1266">
        <f t="shared" ref="J24" si="10">+K24+K25+O24+O25</f>
        <v>0</v>
      </c>
      <c r="K24" s="857"/>
      <c r="L24" s="540">
        <f t="shared" si="3"/>
        <v>0</v>
      </c>
      <c r="M24" s="860"/>
      <c r="N24" s="541">
        <f t="shared" si="4"/>
        <v>0</v>
      </c>
      <c r="O24" s="857"/>
      <c r="P24" s="540">
        <f t="shared" si="5"/>
        <v>0</v>
      </c>
      <c r="Q24" s="860"/>
      <c r="R24" s="542">
        <f t="shared" si="6"/>
        <v>0</v>
      </c>
    </row>
    <row r="25" spans="1:19" ht="12.75" customHeight="1">
      <c r="A25" s="1276"/>
      <c r="B25" s="1277"/>
      <c r="C25" s="1278"/>
      <c r="D25" s="1279"/>
      <c r="E25" s="537" t="s">
        <v>538</v>
      </c>
      <c r="F25" s="538" t="str">
        <f>IFERROR("",E25/210*1000)</f>
        <v/>
      </c>
      <c r="G25" s="537" t="s">
        <v>538</v>
      </c>
      <c r="H25" s="539" t="str">
        <f>IFERROR("",G25/210/SQRT(3)*1000)</f>
        <v/>
      </c>
      <c r="I25" s="1280"/>
      <c r="J25" s="1276"/>
      <c r="K25" s="857"/>
      <c r="L25" s="540">
        <f t="shared" si="3"/>
        <v>0</v>
      </c>
      <c r="M25" s="860"/>
      <c r="N25" s="541">
        <f t="shared" si="4"/>
        <v>0</v>
      </c>
      <c r="O25" s="857"/>
      <c r="P25" s="540">
        <f t="shared" si="5"/>
        <v>0</v>
      </c>
      <c r="Q25" s="860"/>
      <c r="R25" s="542">
        <f t="shared" si="6"/>
        <v>0</v>
      </c>
    </row>
    <row r="26" spans="1:19" ht="12.75" customHeight="1">
      <c r="A26" s="1266">
        <v>108</v>
      </c>
      <c r="B26" s="1268" t="s">
        <v>34</v>
      </c>
      <c r="C26" s="1270">
        <v>200</v>
      </c>
      <c r="D26" s="1272">
        <v>184</v>
      </c>
      <c r="E26" s="537">
        <v>50</v>
      </c>
      <c r="F26" s="538">
        <f t="shared" si="0"/>
        <v>238.09523809523807</v>
      </c>
      <c r="G26" s="537">
        <v>150</v>
      </c>
      <c r="H26" s="539">
        <f t="shared" si="1"/>
        <v>412.39304942116127</v>
      </c>
      <c r="I26" s="1274"/>
      <c r="J26" s="1266">
        <f t="shared" ref="J26" si="11">+K26+K27+O26+O27</f>
        <v>0</v>
      </c>
      <c r="K26" s="857"/>
      <c r="L26" s="540">
        <f t="shared" si="3"/>
        <v>0</v>
      </c>
      <c r="M26" s="860"/>
      <c r="N26" s="541">
        <f t="shared" si="4"/>
        <v>0</v>
      </c>
      <c r="O26" s="857"/>
      <c r="P26" s="540">
        <f t="shared" si="5"/>
        <v>0</v>
      </c>
      <c r="Q26" s="860"/>
      <c r="R26" s="542">
        <f t="shared" si="6"/>
        <v>0</v>
      </c>
    </row>
    <row r="27" spans="1:19" ht="12.75" customHeight="1">
      <c r="A27" s="1276"/>
      <c r="B27" s="1277"/>
      <c r="C27" s="1278"/>
      <c r="D27" s="1279"/>
      <c r="E27" s="537" t="s">
        <v>538</v>
      </c>
      <c r="F27" s="538" t="str">
        <f>IFERROR("",E27/210*1000)</f>
        <v/>
      </c>
      <c r="G27" s="537" t="s">
        <v>538</v>
      </c>
      <c r="H27" s="539" t="str">
        <f>IFERROR("",G27/210/SQRT(3)*1000)</f>
        <v/>
      </c>
      <c r="I27" s="1280"/>
      <c r="J27" s="1276"/>
      <c r="K27" s="857"/>
      <c r="L27" s="540">
        <f t="shared" si="3"/>
        <v>0</v>
      </c>
      <c r="M27" s="860"/>
      <c r="N27" s="541">
        <f t="shared" si="4"/>
        <v>0</v>
      </c>
      <c r="O27" s="857"/>
      <c r="P27" s="540">
        <f t="shared" si="5"/>
        <v>0</v>
      </c>
      <c r="Q27" s="860"/>
      <c r="R27" s="542">
        <f t="shared" si="6"/>
        <v>0</v>
      </c>
    </row>
    <row r="28" spans="1:19" ht="12.75" customHeight="1">
      <c r="A28" s="1266">
        <v>109</v>
      </c>
      <c r="B28" s="1268" t="s">
        <v>35</v>
      </c>
      <c r="C28" s="1270">
        <v>100</v>
      </c>
      <c r="D28" s="1287">
        <v>71</v>
      </c>
      <c r="E28" s="537">
        <v>50</v>
      </c>
      <c r="F28" s="538">
        <f t="shared" si="0"/>
        <v>238.09523809523807</v>
      </c>
      <c r="G28" s="537">
        <v>50</v>
      </c>
      <c r="H28" s="539">
        <f t="shared" si="1"/>
        <v>137.46434980705374</v>
      </c>
      <c r="I28" s="1274"/>
      <c r="J28" s="1266">
        <f t="shared" ref="J28" si="12">+K28+K29+O28+O29</f>
        <v>0</v>
      </c>
      <c r="K28" s="857"/>
      <c r="L28" s="540">
        <f t="shared" si="3"/>
        <v>0</v>
      </c>
      <c r="M28" s="860"/>
      <c r="N28" s="541">
        <f t="shared" si="4"/>
        <v>0</v>
      </c>
      <c r="O28" s="857"/>
      <c r="P28" s="540">
        <f t="shared" si="5"/>
        <v>0</v>
      </c>
      <c r="Q28" s="860"/>
      <c r="R28" s="542">
        <f t="shared" si="6"/>
        <v>0</v>
      </c>
    </row>
    <row r="29" spans="1:19" ht="12.75" customHeight="1">
      <c r="A29" s="1276"/>
      <c r="B29" s="1277"/>
      <c r="C29" s="1278"/>
      <c r="D29" s="1288"/>
      <c r="E29" s="537" t="s">
        <v>538</v>
      </c>
      <c r="F29" s="538" t="str">
        <f>IFERROR("",E29/210*1000)</f>
        <v/>
      </c>
      <c r="G29" s="537" t="s">
        <v>538</v>
      </c>
      <c r="H29" s="539" t="str">
        <f>IFERROR("",G29/210/SQRT(3)*1000)</f>
        <v/>
      </c>
      <c r="I29" s="1280"/>
      <c r="J29" s="1276"/>
      <c r="K29" s="857"/>
      <c r="L29" s="540">
        <f t="shared" si="3"/>
        <v>0</v>
      </c>
      <c r="M29" s="860"/>
      <c r="N29" s="541">
        <f t="shared" si="4"/>
        <v>0</v>
      </c>
      <c r="O29" s="857"/>
      <c r="P29" s="540">
        <f t="shared" si="5"/>
        <v>0</v>
      </c>
      <c r="Q29" s="860"/>
      <c r="R29" s="542">
        <f t="shared" si="6"/>
        <v>0</v>
      </c>
    </row>
    <row r="30" spans="1:19" ht="12.75" customHeight="1">
      <c r="A30" s="1266">
        <v>110</v>
      </c>
      <c r="B30" s="1268" t="s">
        <v>36</v>
      </c>
      <c r="C30" s="1270">
        <v>275</v>
      </c>
      <c r="D30" s="1272">
        <v>165</v>
      </c>
      <c r="E30" s="537">
        <v>75</v>
      </c>
      <c r="F30" s="538">
        <f t="shared" si="0"/>
        <v>357.14285714285717</v>
      </c>
      <c r="G30" s="537">
        <v>200</v>
      </c>
      <c r="H30" s="539">
        <f t="shared" si="1"/>
        <v>549.85739922821494</v>
      </c>
      <c r="I30" s="1274"/>
      <c r="J30" s="1266">
        <f t="shared" ref="J30" si="13">+K30+K31+O30+O31</f>
        <v>0</v>
      </c>
      <c r="K30" s="857"/>
      <c r="L30" s="540">
        <f t="shared" si="3"/>
        <v>0</v>
      </c>
      <c r="M30" s="860"/>
      <c r="N30" s="541">
        <f t="shared" si="4"/>
        <v>0</v>
      </c>
      <c r="O30" s="857"/>
      <c r="P30" s="540">
        <f t="shared" si="5"/>
        <v>0</v>
      </c>
      <c r="Q30" s="860"/>
      <c r="R30" s="542">
        <f t="shared" si="6"/>
        <v>0</v>
      </c>
    </row>
    <row r="31" spans="1:19" ht="12.75" customHeight="1">
      <c r="A31" s="1276"/>
      <c r="B31" s="1277"/>
      <c r="C31" s="1278"/>
      <c r="D31" s="1279"/>
      <c r="E31" s="537" t="s">
        <v>538</v>
      </c>
      <c r="F31" s="538" t="str">
        <f>IFERROR("",E31/210*1000)</f>
        <v/>
      </c>
      <c r="G31" s="537" t="s">
        <v>538</v>
      </c>
      <c r="H31" s="539" t="str">
        <f>IFERROR("",G31/210/SQRT(3)*1000)</f>
        <v/>
      </c>
      <c r="I31" s="1280"/>
      <c r="J31" s="1276"/>
      <c r="K31" s="857"/>
      <c r="L31" s="540">
        <f t="shared" si="3"/>
        <v>0</v>
      </c>
      <c r="M31" s="860"/>
      <c r="N31" s="541">
        <f t="shared" si="4"/>
        <v>0</v>
      </c>
      <c r="O31" s="857"/>
      <c r="P31" s="540">
        <f t="shared" si="5"/>
        <v>0</v>
      </c>
      <c r="Q31" s="860"/>
      <c r="R31" s="542">
        <f t="shared" si="6"/>
        <v>0</v>
      </c>
    </row>
    <row r="32" spans="1:19" ht="12.75" customHeight="1">
      <c r="A32" s="1266">
        <v>111</v>
      </c>
      <c r="B32" s="1268" t="s">
        <v>37</v>
      </c>
      <c r="C32" s="1270">
        <v>375</v>
      </c>
      <c r="D32" s="1272">
        <v>129</v>
      </c>
      <c r="E32" s="537">
        <v>100</v>
      </c>
      <c r="F32" s="538">
        <f t="shared" si="0"/>
        <v>476.19047619047615</v>
      </c>
      <c r="G32" s="537">
        <v>100</v>
      </c>
      <c r="H32" s="539">
        <f t="shared" si="1"/>
        <v>274.92869961410747</v>
      </c>
      <c r="I32" s="1274"/>
      <c r="J32" s="1266">
        <f>+K32+K33+O32+O33</f>
        <v>0</v>
      </c>
      <c r="K32" s="857"/>
      <c r="L32" s="540">
        <f t="shared" si="3"/>
        <v>0</v>
      </c>
      <c r="M32" s="860"/>
      <c r="N32" s="541">
        <f t="shared" si="4"/>
        <v>0</v>
      </c>
      <c r="O32" s="857"/>
      <c r="P32" s="540">
        <f t="shared" si="5"/>
        <v>0</v>
      </c>
      <c r="Q32" s="860"/>
      <c r="R32" s="542">
        <f t="shared" si="6"/>
        <v>0</v>
      </c>
      <c r="S32" s="543"/>
    </row>
    <row r="33" spans="1:18" ht="12.75" customHeight="1">
      <c r="A33" s="1276"/>
      <c r="B33" s="1277"/>
      <c r="C33" s="1278"/>
      <c r="D33" s="1279"/>
      <c r="E33" s="537">
        <v>100</v>
      </c>
      <c r="F33" s="538">
        <f t="shared" si="0"/>
        <v>476.19047619047615</v>
      </c>
      <c r="G33" s="537">
        <v>75</v>
      </c>
      <c r="H33" s="539">
        <f t="shared" si="1"/>
        <v>206.19652471058063</v>
      </c>
      <c r="I33" s="1280"/>
      <c r="J33" s="1276"/>
      <c r="K33" s="857"/>
      <c r="L33" s="540">
        <f t="shared" si="3"/>
        <v>0</v>
      </c>
      <c r="M33" s="860"/>
      <c r="N33" s="541">
        <f t="shared" si="4"/>
        <v>0</v>
      </c>
      <c r="O33" s="857"/>
      <c r="P33" s="540">
        <f t="shared" si="5"/>
        <v>0</v>
      </c>
      <c r="Q33" s="860"/>
      <c r="R33" s="542">
        <f t="shared" si="6"/>
        <v>0</v>
      </c>
    </row>
    <row r="34" spans="1:18" ht="12.75" customHeight="1">
      <c r="A34" s="1266">
        <v>112</v>
      </c>
      <c r="B34" s="1268" t="s">
        <v>38</v>
      </c>
      <c r="C34" s="1270">
        <v>150</v>
      </c>
      <c r="D34" s="1272">
        <v>88</v>
      </c>
      <c r="E34" s="537">
        <v>50</v>
      </c>
      <c r="F34" s="538">
        <f t="shared" si="0"/>
        <v>238.09523809523807</v>
      </c>
      <c r="G34" s="537">
        <v>100</v>
      </c>
      <c r="H34" s="539">
        <f t="shared" si="1"/>
        <v>274.92869961410747</v>
      </c>
      <c r="I34" s="1274"/>
      <c r="J34" s="1266">
        <f t="shared" ref="J34" si="14">+K34+K35+O34+O35</f>
        <v>0</v>
      </c>
      <c r="K34" s="857"/>
      <c r="L34" s="540">
        <f t="shared" si="3"/>
        <v>0</v>
      </c>
      <c r="M34" s="860"/>
      <c r="N34" s="541">
        <f t="shared" si="4"/>
        <v>0</v>
      </c>
      <c r="O34" s="857"/>
      <c r="P34" s="540">
        <f t="shared" si="5"/>
        <v>0</v>
      </c>
      <c r="Q34" s="860"/>
      <c r="R34" s="542">
        <f t="shared" si="6"/>
        <v>0</v>
      </c>
    </row>
    <row r="35" spans="1:18" ht="12.75" customHeight="1">
      <c r="A35" s="1276"/>
      <c r="B35" s="1277"/>
      <c r="C35" s="1278"/>
      <c r="D35" s="1279"/>
      <c r="E35" s="537" t="s">
        <v>538</v>
      </c>
      <c r="F35" s="538" t="str">
        <f>IFERROR("",E35/210*1000)</f>
        <v/>
      </c>
      <c r="G35" s="537" t="s">
        <v>538</v>
      </c>
      <c r="H35" s="539" t="str">
        <f>IFERROR("",G35/210/SQRT(3)*1000)</f>
        <v/>
      </c>
      <c r="I35" s="1280"/>
      <c r="J35" s="1276"/>
      <c r="K35" s="857"/>
      <c r="L35" s="540">
        <f t="shared" si="3"/>
        <v>0</v>
      </c>
      <c r="M35" s="860"/>
      <c r="N35" s="541">
        <f t="shared" si="4"/>
        <v>0</v>
      </c>
      <c r="O35" s="857"/>
      <c r="P35" s="540">
        <f t="shared" si="5"/>
        <v>0</v>
      </c>
      <c r="Q35" s="860"/>
      <c r="R35" s="542">
        <f t="shared" si="6"/>
        <v>0</v>
      </c>
    </row>
    <row r="36" spans="1:18" ht="12.75" customHeight="1">
      <c r="A36" s="1266">
        <v>113</v>
      </c>
      <c r="B36" s="1268" t="s">
        <v>39</v>
      </c>
      <c r="C36" s="1270">
        <v>125</v>
      </c>
      <c r="D36" s="1272">
        <v>79</v>
      </c>
      <c r="E36" s="537">
        <v>75</v>
      </c>
      <c r="F36" s="538">
        <f t="shared" si="0"/>
        <v>357.14285714285717</v>
      </c>
      <c r="G36" s="537">
        <v>50</v>
      </c>
      <c r="H36" s="539">
        <f t="shared" si="1"/>
        <v>137.46434980705374</v>
      </c>
      <c r="I36" s="1274"/>
      <c r="J36" s="1266">
        <f t="shared" ref="J36" si="15">+K36+K37+O36+O37</f>
        <v>0</v>
      </c>
      <c r="K36" s="857"/>
      <c r="L36" s="540">
        <f t="shared" si="3"/>
        <v>0</v>
      </c>
      <c r="M36" s="860"/>
      <c r="N36" s="541">
        <f t="shared" si="4"/>
        <v>0</v>
      </c>
      <c r="O36" s="857"/>
      <c r="P36" s="540">
        <f t="shared" si="5"/>
        <v>0</v>
      </c>
      <c r="Q36" s="860"/>
      <c r="R36" s="542">
        <f t="shared" si="6"/>
        <v>0</v>
      </c>
    </row>
    <row r="37" spans="1:18" ht="12.75" customHeight="1">
      <c r="A37" s="1276"/>
      <c r="B37" s="1277"/>
      <c r="C37" s="1278"/>
      <c r="D37" s="1279"/>
      <c r="E37" s="537" t="s">
        <v>538</v>
      </c>
      <c r="F37" s="538" t="str">
        <f>IFERROR("",E37/210*1000)</f>
        <v/>
      </c>
      <c r="G37" s="537" t="s">
        <v>538</v>
      </c>
      <c r="H37" s="539" t="str">
        <f>IFERROR("",G37/210/SQRT(3)*1000)</f>
        <v/>
      </c>
      <c r="I37" s="1280"/>
      <c r="J37" s="1276"/>
      <c r="K37" s="857"/>
      <c r="L37" s="540">
        <f t="shared" si="3"/>
        <v>0</v>
      </c>
      <c r="M37" s="860"/>
      <c r="N37" s="541">
        <f t="shared" si="4"/>
        <v>0</v>
      </c>
      <c r="O37" s="857"/>
      <c r="P37" s="540">
        <f t="shared" si="5"/>
        <v>0</v>
      </c>
      <c r="Q37" s="860"/>
      <c r="R37" s="542">
        <f t="shared" si="6"/>
        <v>0</v>
      </c>
    </row>
    <row r="38" spans="1:18" ht="12.75" customHeight="1">
      <c r="A38" s="1266">
        <v>114</v>
      </c>
      <c r="B38" s="1268" t="s">
        <v>40</v>
      </c>
      <c r="C38" s="1270">
        <v>275</v>
      </c>
      <c r="D38" s="1287">
        <v>154</v>
      </c>
      <c r="E38" s="537">
        <v>75</v>
      </c>
      <c r="F38" s="538">
        <f t="shared" si="0"/>
        <v>357.14285714285717</v>
      </c>
      <c r="G38" s="537">
        <v>200</v>
      </c>
      <c r="H38" s="539">
        <f t="shared" si="1"/>
        <v>549.85739922821494</v>
      </c>
      <c r="I38" s="1274"/>
      <c r="J38" s="1266">
        <f t="shared" ref="J38" si="16">+K38+K39+O38+O39</f>
        <v>0</v>
      </c>
      <c r="K38" s="857"/>
      <c r="L38" s="540">
        <f t="shared" si="3"/>
        <v>0</v>
      </c>
      <c r="M38" s="860"/>
      <c r="N38" s="541">
        <f t="shared" si="4"/>
        <v>0</v>
      </c>
      <c r="O38" s="857"/>
      <c r="P38" s="540">
        <f t="shared" si="5"/>
        <v>0</v>
      </c>
      <c r="Q38" s="860"/>
      <c r="R38" s="542">
        <f t="shared" si="6"/>
        <v>0</v>
      </c>
    </row>
    <row r="39" spans="1:18" ht="12.75" customHeight="1">
      <c r="A39" s="1276"/>
      <c r="B39" s="1277"/>
      <c r="C39" s="1278"/>
      <c r="D39" s="1288"/>
      <c r="E39" s="537" t="s">
        <v>538</v>
      </c>
      <c r="F39" s="538" t="str">
        <f>IFERROR("",E39/210*1000)</f>
        <v/>
      </c>
      <c r="G39" s="537" t="s">
        <v>538</v>
      </c>
      <c r="H39" s="539" t="str">
        <f>IFERROR("",G39/210/SQRT(3)*1000)</f>
        <v/>
      </c>
      <c r="I39" s="1280"/>
      <c r="J39" s="1276"/>
      <c r="K39" s="857"/>
      <c r="L39" s="540">
        <f t="shared" si="3"/>
        <v>0</v>
      </c>
      <c r="M39" s="860"/>
      <c r="N39" s="541">
        <f t="shared" si="4"/>
        <v>0</v>
      </c>
      <c r="O39" s="857"/>
      <c r="P39" s="540">
        <f t="shared" si="5"/>
        <v>0</v>
      </c>
      <c r="Q39" s="860"/>
      <c r="R39" s="542">
        <f t="shared" si="6"/>
        <v>0</v>
      </c>
    </row>
    <row r="40" spans="1:18" ht="12.75" customHeight="1">
      <c r="A40" s="1266">
        <v>115</v>
      </c>
      <c r="B40" s="1268" t="s">
        <v>41</v>
      </c>
      <c r="C40" s="1270">
        <v>200</v>
      </c>
      <c r="D40" s="1272">
        <v>125</v>
      </c>
      <c r="E40" s="537">
        <v>50</v>
      </c>
      <c r="F40" s="538">
        <f t="shared" si="0"/>
        <v>238.09523809523807</v>
      </c>
      <c r="G40" s="537">
        <v>150</v>
      </c>
      <c r="H40" s="539">
        <f t="shared" si="1"/>
        <v>412.39304942116127</v>
      </c>
      <c r="I40" s="1274"/>
      <c r="J40" s="1266">
        <f t="shared" ref="J40" si="17">+K40+K41+O40+O41</f>
        <v>0</v>
      </c>
      <c r="K40" s="857"/>
      <c r="L40" s="540">
        <f t="shared" si="3"/>
        <v>0</v>
      </c>
      <c r="M40" s="860"/>
      <c r="N40" s="541">
        <f t="shared" si="4"/>
        <v>0</v>
      </c>
      <c r="O40" s="857"/>
      <c r="P40" s="540">
        <f t="shared" si="5"/>
        <v>0</v>
      </c>
      <c r="Q40" s="860"/>
      <c r="R40" s="542">
        <f t="shared" si="6"/>
        <v>0</v>
      </c>
    </row>
    <row r="41" spans="1:18" ht="12.75" customHeight="1">
      <c r="A41" s="1276"/>
      <c r="B41" s="1277"/>
      <c r="C41" s="1278"/>
      <c r="D41" s="1279"/>
      <c r="E41" s="537" t="s">
        <v>538</v>
      </c>
      <c r="F41" s="538" t="str">
        <f>IFERROR("",E41/210*1000)</f>
        <v/>
      </c>
      <c r="G41" s="537" t="s">
        <v>538</v>
      </c>
      <c r="H41" s="539" t="str">
        <f>IFERROR("",G41/210/SQRT(3)*1000)</f>
        <v/>
      </c>
      <c r="I41" s="1280"/>
      <c r="J41" s="1276"/>
      <c r="K41" s="857"/>
      <c r="L41" s="540">
        <f t="shared" si="3"/>
        <v>0</v>
      </c>
      <c r="M41" s="860"/>
      <c r="N41" s="541">
        <f t="shared" si="4"/>
        <v>0</v>
      </c>
      <c r="O41" s="857"/>
      <c r="P41" s="540">
        <f t="shared" si="5"/>
        <v>0</v>
      </c>
      <c r="Q41" s="860"/>
      <c r="R41" s="542">
        <f t="shared" si="6"/>
        <v>0</v>
      </c>
    </row>
    <row r="42" spans="1:18" ht="12.75" customHeight="1">
      <c r="A42" s="1266">
        <v>116</v>
      </c>
      <c r="B42" s="1268" t="s">
        <v>42</v>
      </c>
      <c r="C42" s="1270">
        <v>600</v>
      </c>
      <c r="D42" s="1272">
        <v>259</v>
      </c>
      <c r="E42" s="537">
        <v>100</v>
      </c>
      <c r="F42" s="538">
        <f t="shared" si="0"/>
        <v>476.19047619047615</v>
      </c>
      <c r="G42" s="537">
        <v>500</v>
      </c>
      <c r="H42" s="539">
        <f t="shared" si="1"/>
        <v>1374.6434980705376</v>
      </c>
      <c r="I42" s="1274"/>
      <c r="J42" s="1266">
        <f>+K42+K43+O42+O43</f>
        <v>0</v>
      </c>
      <c r="K42" s="857"/>
      <c r="L42" s="540">
        <f t="shared" si="3"/>
        <v>0</v>
      </c>
      <c r="M42" s="860"/>
      <c r="N42" s="541">
        <f t="shared" si="4"/>
        <v>0</v>
      </c>
      <c r="O42" s="857"/>
      <c r="P42" s="540">
        <f t="shared" si="5"/>
        <v>0</v>
      </c>
      <c r="Q42" s="860"/>
      <c r="R42" s="542">
        <f t="shared" si="6"/>
        <v>0</v>
      </c>
    </row>
    <row r="43" spans="1:18" ht="12.75" customHeight="1">
      <c r="A43" s="1276"/>
      <c r="B43" s="1277"/>
      <c r="C43" s="1278"/>
      <c r="D43" s="1279"/>
      <c r="E43" s="537" t="s">
        <v>538</v>
      </c>
      <c r="F43" s="538" t="str">
        <f>IFERROR("",E43/210*1000)</f>
        <v/>
      </c>
      <c r="G43" s="537" t="s">
        <v>538</v>
      </c>
      <c r="H43" s="539" t="str">
        <f>IFERROR("",G43/210/SQRT(3)*1000)</f>
        <v/>
      </c>
      <c r="I43" s="1280"/>
      <c r="J43" s="1276"/>
      <c r="K43" s="857"/>
      <c r="L43" s="540">
        <f t="shared" si="3"/>
        <v>0</v>
      </c>
      <c r="M43" s="860"/>
      <c r="N43" s="541">
        <f t="shared" si="4"/>
        <v>0</v>
      </c>
      <c r="O43" s="857"/>
      <c r="P43" s="540">
        <f t="shared" si="5"/>
        <v>0</v>
      </c>
      <c r="Q43" s="860"/>
      <c r="R43" s="542">
        <f t="shared" si="6"/>
        <v>0</v>
      </c>
    </row>
    <row r="44" spans="1:18" ht="12.75" customHeight="1">
      <c r="A44" s="1266">
        <v>117</v>
      </c>
      <c r="B44" s="1268" t="s">
        <v>43</v>
      </c>
      <c r="C44" s="1270">
        <v>125</v>
      </c>
      <c r="D44" s="1272">
        <v>91</v>
      </c>
      <c r="E44" s="537">
        <v>50</v>
      </c>
      <c r="F44" s="538">
        <f t="shared" si="0"/>
        <v>238.09523809523807</v>
      </c>
      <c r="G44" s="537">
        <v>75</v>
      </c>
      <c r="H44" s="539">
        <f t="shared" si="1"/>
        <v>206.19652471058063</v>
      </c>
      <c r="I44" s="1274"/>
      <c r="J44" s="1266">
        <f t="shared" ref="J44" si="18">+K44+K45+O44+O45</f>
        <v>0</v>
      </c>
      <c r="K44" s="857"/>
      <c r="L44" s="540">
        <f t="shared" si="3"/>
        <v>0</v>
      </c>
      <c r="M44" s="860"/>
      <c r="N44" s="541">
        <f t="shared" si="4"/>
        <v>0</v>
      </c>
      <c r="O44" s="857"/>
      <c r="P44" s="540">
        <f t="shared" si="5"/>
        <v>0</v>
      </c>
      <c r="Q44" s="860"/>
      <c r="R44" s="542">
        <f t="shared" si="6"/>
        <v>0</v>
      </c>
    </row>
    <row r="45" spans="1:18" ht="12.75" customHeight="1">
      <c r="A45" s="1276"/>
      <c r="B45" s="1277"/>
      <c r="C45" s="1278"/>
      <c r="D45" s="1279"/>
      <c r="E45" s="537" t="s">
        <v>538</v>
      </c>
      <c r="F45" s="538" t="str">
        <f>IFERROR("",E45/210*1000)</f>
        <v/>
      </c>
      <c r="G45" s="537" t="s">
        <v>538</v>
      </c>
      <c r="H45" s="539" t="str">
        <f>IFERROR("",G45/210/SQRT(3)*1000)</f>
        <v/>
      </c>
      <c r="I45" s="1280"/>
      <c r="J45" s="1276"/>
      <c r="K45" s="857"/>
      <c r="L45" s="540">
        <f t="shared" si="3"/>
        <v>0</v>
      </c>
      <c r="M45" s="860"/>
      <c r="N45" s="541">
        <f t="shared" si="4"/>
        <v>0</v>
      </c>
      <c r="O45" s="857"/>
      <c r="P45" s="540">
        <f t="shared" si="5"/>
        <v>0</v>
      </c>
      <c r="Q45" s="860"/>
      <c r="R45" s="542">
        <f t="shared" si="6"/>
        <v>0</v>
      </c>
    </row>
    <row r="46" spans="1:18" ht="12.75" customHeight="1">
      <c r="A46" s="1266">
        <v>118</v>
      </c>
      <c r="B46" s="1268" t="s">
        <v>44</v>
      </c>
      <c r="C46" s="1270">
        <v>100</v>
      </c>
      <c r="D46" s="1272">
        <v>67</v>
      </c>
      <c r="E46" s="537">
        <v>50</v>
      </c>
      <c r="F46" s="538">
        <f t="shared" si="0"/>
        <v>238.09523809523807</v>
      </c>
      <c r="G46" s="537">
        <v>50</v>
      </c>
      <c r="H46" s="539">
        <f t="shared" si="1"/>
        <v>137.46434980705374</v>
      </c>
      <c r="I46" s="1274"/>
      <c r="J46" s="1266">
        <f t="shared" ref="J46" si="19">+K46+K47+O46+O47</f>
        <v>0</v>
      </c>
      <c r="K46" s="857"/>
      <c r="L46" s="540">
        <f t="shared" si="3"/>
        <v>0</v>
      </c>
      <c r="M46" s="860"/>
      <c r="N46" s="541">
        <f t="shared" si="4"/>
        <v>0</v>
      </c>
      <c r="O46" s="857"/>
      <c r="P46" s="540">
        <f t="shared" si="5"/>
        <v>0</v>
      </c>
      <c r="Q46" s="860"/>
      <c r="R46" s="542">
        <f t="shared" si="6"/>
        <v>0</v>
      </c>
    </row>
    <row r="47" spans="1:18" ht="12.75" customHeight="1">
      <c r="A47" s="1276"/>
      <c r="B47" s="1277"/>
      <c r="C47" s="1278"/>
      <c r="D47" s="1279"/>
      <c r="E47" s="537" t="s">
        <v>538</v>
      </c>
      <c r="F47" s="538" t="str">
        <f>IFERROR("",E47/210*1000)</f>
        <v/>
      </c>
      <c r="G47" s="537" t="s">
        <v>538</v>
      </c>
      <c r="H47" s="539" t="str">
        <f>IFERROR("",G47/210/SQRT(3)*1000)</f>
        <v/>
      </c>
      <c r="I47" s="1280"/>
      <c r="J47" s="1276"/>
      <c r="K47" s="857"/>
      <c r="L47" s="540">
        <f t="shared" si="3"/>
        <v>0</v>
      </c>
      <c r="M47" s="860"/>
      <c r="N47" s="541">
        <f t="shared" si="4"/>
        <v>0</v>
      </c>
      <c r="O47" s="857"/>
      <c r="P47" s="540">
        <f t="shared" si="5"/>
        <v>0</v>
      </c>
      <c r="Q47" s="860"/>
      <c r="R47" s="542">
        <f t="shared" si="6"/>
        <v>0</v>
      </c>
    </row>
    <row r="48" spans="1:18" ht="12.75" customHeight="1">
      <c r="A48" s="1266">
        <v>119</v>
      </c>
      <c r="B48" s="1268" t="s">
        <v>45</v>
      </c>
      <c r="C48" s="1270">
        <v>125</v>
      </c>
      <c r="D48" s="1287">
        <v>88</v>
      </c>
      <c r="E48" s="537">
        <v>75</v>
      </c>
      <c r="F48" s="538">
        <f t="shared" si="0"/>
        <v>357.14285714285717</v>
      </c>
      <c r="G48" s="537">
        <v>50</v>
      </c>
      <c r="H48" s="539">
        <f t="shared" si="1"/>
        <v>137.46434980705374</v>
      </c>
      <c r="I48" s="1274"/>
      <c r="J48" s="1266">
        <f t="shared" ref="J48" si="20">+K48+K49+O48+O49</f>
        <v>0</v>
      </c>
      <c r="K48" s="857"/>
      <c r="L48" s="540">
        <f t="shared" si="3"/>
        <v>0</v>
      </c>
      <c r="M48" s="860"/>
      <c r="N48" s="541">
        <f t="shared" si="4"/>
        <v>0</v>
      </c>
      <c r="O48" s="857"/>
      <c r="P48" s="540">
        <f t="shared" si="5"/>
        <v>0</v>
      </c>
      <c r="Q48" s="860"/>
      <c r="R48" s="542">
        <f t="shared" si="6"/>
        <v>0</v>
      </c>
    </row>
    <row r="49" spans="1:18" ht="12.75" customHeight="1">
      <c r="A49" s="1276"/>
      <c r="B49" s="1277"/>
      <c r="C49" s="1278"/>
      <c r="D49" s="1288"/>
      <c r="E49" s="537" t="s">
        <v>538</v>
      </c>
      <c r="F49" s="538" t="str">
        <f>IFERROR("",E49/210*1000)</f>
        <v/>
      </c>
      <c r="G49" s="537" t="s">
        <v>538</v>
      </c>
      <c r="H49" s="539" t="str">
        <f>IFERROR("",G49/210/SQRT(3)*1000)</f>
        <v/>
      </c>
      <c r="I49" s="1280"/>
      <c r="J49" s="1276"/>
      <c r="K49" s="857"/>
      <c r="L49" s="540">
        <f t="shared" si="3"/>
        <v>0</v>
      </c>
      <c r="M49" s="860"/>
      <c r="N49" s="541">
        <f t="shared" si="4"/>
        <v>0</v>
      </c>
      <c r="O49" s="857"/>
      <c r="P49" s="540">
        <f t="shared" si="5"/>
        <v>0</v>
      </c>
      <c r="Q49" s="860"/>
      <c r="R49" s="542">
        <f t="shared" si="6"/>
        <v>0</v>
      </c>
    </row>
    <row r="50" spans="1:18" ht="12.75" customHeight="1">
      <c r="A50" s="1266">
        <v>120</v>
      </c>
      <c r="B50" s="1268" t="s">
        <v>46</v>
      </c>
      <c r="C50" s="1270">
        <v>125</v>
      </c>
      <c r="D50" s="1272">
        <v>81</v>
      </c>
      <c r="E50" s="537">
        <v>75</v>
      </c>
      <c r="F50" s="538">
        <f t="shared" si="0"/>
        <v>357.14285714285717</v>
      </c>
      <c r="G50" s="537">
        <v>50</v>
      </c>
      <c r="H50" s="539">
        <f t="shared" si="1"/>
        <v>137.46434980705374</v>
      </c>
      <c r="I50" s="1274"/>
      <c r="J50" s="1266">
        <f t="shared" ref="J50" si="21">+K50+K51+O50+O51</f>
        <v>0</v>
      </c>
      <c r="K50" s="857"/>
      <c r="L50" s="540">
        <f t="shared" si="3"/>
        <v>0</v>
      </c>
      <c r="M50" s="860"/>
      <c r="N50" s="541">
        <f t="shared" si="4"/>
        <v>0</v>
      </c>
      <c r="O50" s="857"/>
      <c r="P50" s="540">
        <f t="shared" si="5"/>
        <v>0</v>
      </c>
      <c r="Q50" s="860"/>
      <c r="R50" s="542">
        <f t="shared" si="6"/>
        <v>0</v>
      </c>
    </row>
    <row r="51" spans="1:18" ht="12.75" customHeight="1">
      <c r="A51" s="1276"/>
      <c r="B51" s="1277"/>
      <c r="C51" s="1278"/>
      <c r="D51" s="1279"/>
      <c r="E51" s="537" t="s">
        <v>538</v>
      </c>
      <c r="F51" s="538" t="str">
        <f>IFERROR("",E51/210*1000)</f>
        <v/>
      </c>
      <c r="G51" s="537" t="s">
        <v>538</v>
      </c>
      <c r="H51" s="539" t="str">
        <f>IFERROR("",G51/210/SQRT(3)*1000)</f>
        <v/>
      </c>
      <c r="I51" s="1280"/>
      <c r="J51" s="1276"/>
      <c r="K51" s="857"/>
      <c r="L51" s="540">
        <f t="shared" si="3"/>
        <v>0</v>
      </c>
      <c r="M51" s="860"/>
      <c r="N51" s="541">
        <f t="shared" si="4"/>
        <v>0</v>
      </c>
      <c r="O51" s="857"/>
      <c r="P51" s="540">
        <f t="shared" si="5"/>
        <v>0</v>
      </c>
      <c r="Q51" s="860"/>
      <c r="R51" s="542">
        <f t="shared" si="6"/>
        <v>0</v>
      </c>
    </row>
    <row r="52" spans="1:18" ht="12.75" customHeight="1">
      <c r="A52" s="1266">
        <v>121</v>
      </c>
      <c r="B52" s="1268" t="s">
        <v>47</v>
      </c>
      <c r="C52" s="1270">
        <v>400</v>
      </c>
      <c r="D52" s="1272">
        <v>217</v>
      </c>
      <c r="E52" s="537">
        <v>100</v>
      </c>
      <c r="F52" s="538">
        <f t="shared" si="0"/>
        <v>476.19047619047615</v>
      </c>
      <c r="G52" s="537">
        <v>300</v>
      </c>
      <c r="H52" s="539">
        <f t="shared" si="1"/>
        <v>824.78609884232253</v>
      </c>
      <c r="I52" s="1274"/>
      <c r="J52" s="1266">
        <f>+K52+K53+O52+O53</f>
        <v>0</v>
      </c>
      <c r="K52" s="857"/>
      <c r="L52" s="540">
        <f t="shared" si="3"/>
        <v>0</v>
      </c>
      <c r="M52" s="860"/>
      <c r="N52" s="541">
        <f t="shared" si="4"/>
        <v>0</v>
      </c>
      <c r="O52" s="857"/>
      <c r="P52" s="540">
        <f t="shared" si="5"/>
        <v>0</v>
      </c>
      <c r="Q52" s="860"/>
      <c r="R52" s="542">
        <f t="shared" si="6"/>
        <v>0</v>
      </c>
    </row>
    <row r="53" spans="1:18" ht="12.75" customHeight="1">
      <c r="A53" s="1276"/>
      <c r="B53" s="1277"/>
      <c r="C53" s="1278"/>
      <c r="D53" s="1279"/>
      <c r="E53" s="537" t="s">
        <v>538</v>
      </c>
      <c r="F53" s="538" t="str">
        <f>IFERROR("",E53/210*1000)</f>
        <v/>
      </c>
      <c r="G53" s="537" t="s">
        <v>538</v>
      </c>
      <c r="H53" s="539" t="str">
        <f>IFERROR("",G53/210/SQRT(3)*1000)</f>
        <v/>
      </c>
      <c r="I53" s="1280"/>
      <c r="J53" s="1276"/>
      <c r="K53" s="857"/>
      <c r="L53" s="540">
        <f t="shared" si="3"/>
        <v>0</v>
      </c>
      <c r="M53" s="860"/>
      <c r="N53" s="541">
        <f t="shared" si="4"/>
        <v>0</v>
      </c>
      <c r="O53" s="857"/>
      <c r="P53" s="540">
        <f t="shared" si="5"/>
        <v>0</v>
      </c>
      <c r="Q53" s="860"/>
      <c r="R53" s="542">
        <f t="shared" si="6"/>
        <v>0</v>
      </c>
    </row>
    <row r="54" spans="1:18" ht="12.75" customHeight="1">
      <c r="A54" s="1266">
        <v>122</v>
      </c>
      <c r="B54" s="1268" t="s">
        <v>48</v>
      </c>
      <c r="C54" s="1270">
        <v>375</v>
      </c>
      <c r="D54" s="1272">
        <v>190</v>
      </c>
      <c r="E54" s="537">
        <v>75</v>
      </c>
      <c r="F54" s="538">
        <f t="shared" si="0"/>
        <v>357.14285714285717</v>
      </c>
      <c r="G54" s="537">
        <v>300</v>
      </c>
      <c r="H54" s="539">
        <f t="shared" si="1"/>
        <v>824.78609884232253</v>
      </c>
      <c r="I54" s="1274"/>
      <c r="J54" s="1266">
        <f t="shared" ref="J54" si="22">+K54+K55+O54+O55</f>
        <v>0</v>
      </c>
      <c r="K54" s="857"/>
      <c r="L54" s="540">
        <f t="shared" si="3"/>
        <v>0</v>
      </c>
      <c r="M54" s="860"/>
      <c r="N54" s="541">
        <f t="shared" si="4"/>
        <v>0</v>
      </c>
      <c r="O54" s="857"/>
      <c r="P54" s="540">
        <f t="shared" si="5"/>
        <v>0</v>
      </c>
      <c r="Q54" s="860"/>
      <c r="R54" s="542">
        <f t="shared" si="6"/>
        <v>0</v>
      </c>
    </row>
    <row r="55" spans="1:18" ht="12.75" customHeight="1">
      <c r="A55" s="1276"/>
      <c r="B55" s="1277"/>
      <c r="C55" s="1278"/>
      <c r="D55" s="1279"/>
      <c r="E55" s="537" t="s">
        <v>538</v>
      </c>
      <c r="F55" s="538" t="str">
        <f>IFERROR("",E55/210*1000)</f>
        <v/>
      </c>
      <c r="G55" s="537" t="s">
        <v>538</v>
      </c>
      <c r="H55" s="539" t="str">
        <f>IFERROR("",G55/210/SQRT(3)*1000)</f>
        <v/>
      </c>
      <c r="I55" s="1280"/>
      <c r="J55" s="1276"/>
      <c r="K55" s="857"/>
      <c r="L55" s="540">
        <f t="shared" si="3"/>
        <v>0</v>
      </c>
      <c r="M55" s="860"/>
      <c r="N55" s="541">
        <f t="shared" si="4"/>
        <v>0</v>
      </c>
      <c r="O55" s="857"/>
      <c r="P55" s="540">
        <f t="shared" si="5"/>
        <v>0</v>
      </c>
      <c r="Q55" s="860"/>
      <c r="R55" s="542">
        <f t="shared" si="6"/>
        <v>0</v>
      </c>
    </row>
    <row r="56" spans="1:18" ht="12.75" customHeight="1">
      <c r="A56" s="1266">
        <v>123</v>
      </c>
      <c r="B56" s="1268" t="s">
        <v>49</v>
      </c>
      <c r="C56" s="1270">
        <v>150</v>
      </c>
      <c r="D56" s="1272">
        <v>108</v>
      </c>
      <c r="E56" s="537">
        <v>100</v>
      </c>
      <c r="F56" s="538">
        <f t="shared" si="0"/>
        <v>476.19047619047615</v>
      </c>
      <c r="G56" s="537">
        <v>50</v>
      </c>
      <c r="H56" s="539">
        <f t="shared" si="1"/>
        <v>137.46434980705374</v>
      </c>
      <c r="I56" s="1274"/>
      <c r="J56" s="1266">
        <f t="shared" ref="J56" si="23">+K56+K57+O56+O57</f>
        <v>0</v>
      </c>
      <c r="K56" s="857"/>
      <c r="L56" s="540">
        <f t="shared" si="3"/>
        <v>0</v>
      </c>
      <c r="M56" s="860"/>
      <c r="N56" s="541">
        <f t="shared" si="4"/>
        <v>0</v>
      </c>
      <c r="O56" s="857"/>
      <c r="P56" s="540">
        <f t="shared" si="5"/>
        <v>0</v>
      </c>
      <c r="Q56" s="860"/>
      <c r="R56" s="542">
        <f t="shared" si="6"/>
        <v>0</v>
      </c>
    </row>
    <row r="57" spans="1:18" ht="12.75" customHeight="1">
      <c r="A57" s="1276"/>
      <c r="B57" s="1277"/>
      <c r="C57" s="1278"/>
      <c r="D57" s="1279"/>
      <c r="E57" s="537" t="s">
        <v>538</v>
      </c>
      <c r="F57" s="538" t="str">
        <f>IFERROR("",E57/210*1000)</f>
        <v/>
      </c>
      <c r="G57" s="537" t="s">
        <v>538</v>
      </c>
      <c r="H57" s="539" t="str">
        <f>IFERROR("",G57/210/SQRT(3)*1000)</f>
        <v/>
      </c>
      <c r="I57" s="1280"/>
      <c r="J57" s="1276"/>
      <c r="K57" s="857"/>
      <c r="L57" s="540">
        <f t="shared" si="3"/>
        <v>0</v>
      </c>
      <c r="M57" s="860"/>
      <c r="N57" s="541">
        <f t="shared" si="4"/>
        <v>0</v>
      </c>
      <c r="O57" s="857"/>
      <c r="P57" s="540">
        <f t="shared" si="5"/>
        <v>0</v>
      </c>
      <c r="Q57" s="860"/>
      <c r="R57" s="542">
        <f t="shared" si="6"/>
        <v>0</v>
      </c>
    </row>
    <row r="58" spans="1:18" ht="12.75" customHeight="1">
      <c r="A58" s="1266">
        <v>124</v>
      </c>
      <c r="B58" s="1268" t="s">
        <v>50</v>
      </c>
      <c r="C58" s="1270">
        <v>200</v>
      </c>
      <c r="D58" s="1287">
        <v>62</v>
      </c>
      <c r="E58" s="537">
        <v>100</v>
      </c>
      <c r="F58" s="538">
        <f t="shared" si="0"/>
        <v>476.19047619047615</v>
      </c>
      <c r="G58" s="537">
        <v>100</v>
      </c>
      <c r="H58" s="539">
        <f t="shared" si="1"/>
        <v>274.92869961410747</v>
      </c>
      <c r="I58" s="1274"/>
      <c r="J58" s="1266">
        <f t="shared" ref="J58" si="24">+K58+K59+O58+O59</f>
        <v>0</v>
      </c>
      <c r="K58" s="857"/>
      <c r="L58" s="540">
        <f t="shared" si="3"/>
        <v>0</v>
      </c>
      <c r="M58" s="860"/>
      <c r="N58" s="541">
        <f t="shared" si="4"/>
        <v>0</v>
      </c>
      <c r="O58" s="857"/>
      <c r="P58" s="540">
        <f t="shared" si="5"/>
        <v>0</v>
      </c>
      <c r="Q58" s="860"/>
      <c r="R58" s="542">
        <f t="shared" si="6"/>
        <v>0</v>
      </c>
    </row>
    <row r="59" spans="1:18" ht="12.75" customHeight="1">
      <c r="A59" s="1276"/>
      <c r="B59" s="1277"/>
      <c r="C59" s="1278"/>
      <c r="D59" s="1288"/>
      <c r="E59" s="537" t="s">
        <v>538</v>
      </c>
      <c r="F59" s="538" t="str">
        <f>IFERROR("",E59/210*1000)</f>
        <v/>
      </c>
      <c r="G59" s="537" t="s">
        <v>538</v>
      </c>
      <c r="H59" s="539" t="str">
        <f>IFERROR("",G59/210/SQRT(3)*1000)</f>
        <v/>
      </c>
      <c r="I59" s="1280"/>
      <c r="J59" s="1276"/>
      <c r="K59" s="857"/>
      <c r="L59" s="540">
        <f t="shared" si="3"/>
        <v>0</v>
      </c>
      <c r="M59" s="860"/>
      <c r="N59" s="541">
        <f t="shared" si="4"/>
        <v>0</v>
      </c>
      <c r="O59" s="857"/>
      <c r="P59" s="540">
        <f t="shared" si="5"/>
        <v>0</v>
      </c>
      <c r="Q59" s="860"/>
      <c r="R59" s="542">
        <f t="shared" si="6"/>
        <v>0</v>
      </c>
    </row>
    <row r="60" spans="1:18" ht="12.75" customHeight="1">
      <c r="A60" s="1266">
        <v>125</v>
      </c>
      <c r="B60" s="1268" t="s">
        <v>51</v>
      </c>
      <c r="C60" s="1270">
        <v>100</v>
      </c>
      <c r="D60" s="1272">
        <v>80</v>
      </c>
      <c r="E60" s="537">
        <v>50</v>
      </c>
      <c r="F60" s="538">
        <f t="shared" si="0"/>
        <v>238.09523809523807</v>
      </c>
      <c r="G60" s="537">
        <v>50</v>
      </c>
      <c r="H60" s="539">
        <f t="shared" si="1"/>
        <v>137.46434980705374</v>
      </c>
      <c r="I60" s="1274"/>
      <c r="J60" s="1266">
        <f t="shared" ref="J60" si="25">+K60+K61+O60+O61</f>
        <v>0</v>
      </c>
      <c r="K60" s="857"/>
      <c r="L60" s="540">
        <f t="shared" si="3"/>
        <v>0</v>
      </c>
      <c r="M60" s="860"/>
      <c r="N60" s="541">
        <f t="shared" si="4"/>
        <v>0</v>
      </c>
      <c r="O60" s="857"/>
      <c r="P60" s="540">
        <f t="shared" si="5"/>
        <v>0</v>
      </c>
      <c r="Q60" s="860"/>
      <c r="R60" s="542">
        <f t="shared" si="6"/>
        <v>0</v>
      </c>
    </row>
    <row r="61" spans="1:18" ht="12.75" customHeight="1">
      <c r="A61" s="1276"/>
      <c r="B61" s="1277"/>
      <c r="C61" s="1278"/>
      <c r="D61" s="1279"/>
      <c r="E61" s="537" t="s">
        <v>538</v>
      </c>
      <c r="F61" s="538" t="str">
        <f>IFERROR("",E61/210*1000)</f>
        <v/>
      </c>
      <c r="G61" s="537" t="s">
        <v>538</v>
      </c>
      <c r="H61" s="539" t="str">
        <f>IFERROR("",G61/210/SQRT(3)*1000)</f>
        <v/>
      </c>
      <c r="I61" s="1280"/>
      <c r="J61" s="1276"/>
      <c r="K61" s="857"/>
      <c r="L61" s="540">
        <f t="shared" si="3"/>
        <v>0</v>
      </c>
      <c r="M61" s="860"/>
      <c r="N61" s="541">
        <f t="shared" si="4"/>
        <v>0</v>
      </c>
      <c r="O61" s="857"/>
      <c r="P61" s="540">
        <f t="shared" si="5"/>
        <v>0</v>
      </c>
      <c r="Q61" s="860"/>
      <c r="R61" s="542">
        <f t="shared" si="6"/>
        <v>0</v>
      </c>
    </row>
    <row r="62" spans="1:18" ht="12.75" customHeight="1">
      <c r="A62" s="1266">
        <v>126</v>
      </c>
      <c r="B62" s="1268" t="s">
        <v>52</v>
      </c>
      <c r="C62" s="1270">
        <v>225</v>
      </c>
      <c r="D62" s="1272">
        <v>134</v>
      </c>
      <c r="E62" s="537">
        <v>75</v>
      </c>
      <c r="F62" s="538">
        <f t="shared" si="0"/>
        <v>357.14285714285717</v>
      </c>
      <c r="G62" s="537">
        <v>150</v>
      </c>
      <c r="H62" s="539">
        <f t="shared" si="1"/>
        <v>412.39304942116127</v>
      </c>
      <c r="I62" s="1274"/>
      <c r="J62" s="1266">
        <f t="shared" ref="J62" si="26">+K62+K63+O62+O63</f>
        <v>0</v>
      </c>
      <c r="K62" s="857"/>
      <c r="L62" s="540">
        <f t="shared" si="3"/>
        <v>0</v>
      </c>
      <c r="M62" s="860"/>
      <c r="N62" s="541">
        <f t="shared" si="4"/>
        <v>0</v>
      </c>
      <c r="O62" s="857"/>
      <c r="P62" s="540">
        <f t="shared" si="5"/>
        <v>0</v>
      </c>
      <c r="Q62" s="860"/>
      <c r="R62" s="542">
        <f t="shared" si="6"/>
        <v>0</v>
      </c>
    </row>
    <row r="63" spans="1:18" ht="12.75" customHeight="1">
      <c r="A63" s="1276"/>
      <c r="B63" s="1277"/>
      <c r="C63" s="1278"/>
      <c r="D63" s="1279"/>
      <c r="E63" s="537" t="s">
        <v>538</v>
      </c>
      <c r="F63" s="538" t="str">
        <f>IFERROR("",E63/210*1000)</f>
        <v/>
      </c>
      <c r="G63" s="537" t="s">
        <v>538</v>
      </c>
      <c r="H63" s="539" t="str">
        <f>IFERROR("",G63/210/SQRT(3)*1000)</f>
        <v/>
      </c>
      <c r="I63" s="1280"/>
      <c r="J63" s="1276"/>
      <c r="K63" s="857"/>
      <c r="L63" s="540">
        <f t="shared" si="3"/>
        <v>0</v>
      </c>
      <c r="M63" s="860"/>
      <c r="N63" s="541">
        <f t="shared" si="4"/>
        <v>0</v>
      </c>
      <c r="O63" s="857"/>
      <c r="P63" s="540">
        <f t="shared" si="5"/>
        <v>0</v>
      </c>
      <c r="Q63" s="860"/>
      <c r="R63" s="542">
        <f t="shared" si="6"/>
        <v>0</v>
      </c>
    </row>
    <row r="64" spans="1:18" ht="12.75" customHeight="1">
      <c r="A64" s="1266">
        <v>127</v>
      </c>
      <c r="B64" s="1268" t="s">
        <v>53</v>
      </c>
      <c r="C64" s="1270">
        <v>150</v>
      </c>
      <c r="D64" s="1272">
        <v>105</v>
      </c>
      <c r="E64" s="537">
        <v>75</v>
      </c>
      <c r="F64" s="538">
        <f t="shared" si="0"/>
        <v>357.14285714285717</v>
      </c>
      <c r="G64" s="537">
        <v>75</v>
      </c>
      <c r="H64" s="539">
        <f t="shared" si="1"/>
        <v>206.19652471058063</v>
      </c>
      <c r="I64" s="1274"/>
      <c r="J64" s="1266">
        <f t="shared" ref="J64" si="27">+K64+K65+O64+O65</f>
        <v>0</v>
      </c>
      <c r="K64" s="857"/>
      <c r="L64" s="540">
        <f t="shared" si="3"/>
        <v>0</v>
      </c>
      <c r="M64" s="860"/>
      <c r="N64" s="541">
        <f t="shared" si="4"/>
        <v>0</v>
      </c>
      <c r="O64" s="857"/>
      <c r="P64" s="540">
        <f t="shared" si="5"/>
        <v>0</v>
      </c>
      <c r="Q64" s="860"/>
      <c r="R64" s="542">
        <f t="shared" si="6"/>
        <v>0</v>
      </c>
    </row>
    <row r="65" spans="1:18" ht="12.75" customHeight="1">
      <c r="A65" s="1276"/>
      <c r="B65" s="1277"/>
      <c r="C65" s="1278"/>
      <c r="D65" s="1279"/>
      <c r="E65" s="537" t="s">
        <v>538</v>
      </c>
      <c r="F65" s="538" t="str">
        <f>IFERROR("",E65/210*1000)</f>
        <v/>
      </c>
      <c r="G65" s="537" t="s">
        <v>538</v>
      </c>
      <c r="H65" s="539" t="str">
        <f>IFERROR("",G65/210/SQRT(3)*1000)</f>
        <v/>
      </c>
      <c r="I65" s="1280"/>
      <c r="J65" s="1276"/>
      <c r="K65" s="857"/>
      <c r="L65" s="540">
        <f t="shared" si="3"/>
        <v>0</v>
      </c>
      <c r="M65" s="860"/>
      <c r="N65" s="541">
        <f t="shared" si="4"/>
        <v>0</v>
      </c>
      <c r="O65" s="857"/>
      <c r="P65" s="540">
        <f t="shared" si="5"/>
        <v>0</v>
      </c>
      <c r="Q65" s="860"/>
      <c r="R65" s="542">
        <f t="shared" si="6"/>
        <v>0</v>
      </c>
    </row>
    <row r="66" spans="1:18" ht="12.75" customHeight="1">
      <c r="A66" s="1266">
        <v>128</v>
      </c>
      <c r="B66" s="1268" t="s">
        <v>54</v>
      </c>
      <c r="C66" s="1270">
        <v>250</v>
      </c>
      <c r="D66" s="1287">
        <v>179</v>
      </c>
      <c r="E66" s="537">
        <v>50</v>
      </c>
      <c r="F66" s="538">
        <f t="shared" si="0"/>
        <v>238.09523809523807</v>
      </c>
      <c r="G66" s="537">
        <v>200</v>
      </c>
      <c r="H66" s="539">
        <f t="shared" si="1"/>
        <v>549.85739922821494</v>
      </c>
      <c r="I66" s="1274"/>
      <c r="J66" s="1266">
        <f t="shared" ref="J66" si="28">+K66+K67+O66+O67</f>
        <v>0</v>
      </c>
      <c r="K66" s="857"/>
      <c r="L66" s="540">
        <f t="shared" si="3"/>
        <v>0</v>
      </c>
      <c r="M66" s="860"/>
      <c r="N66" s="541">
        <f t="shared" si="4"/>
        <v>0</v>
      </c>
      <c r="O66" s="857"/>
      <c r="P66" s="540">
        <f t="shared" si="5"/>
        <v>0</v>
      </c>
      <c r="Q66" s="860"/>
      <c r="R66" s="542">
        <f t="shared" si="6"/>
        <v>0</v>
      </c>
    </row>
    <row r="67" spans="1:18" ht="12.75" customHeight="1">
      <c r="A67" s="1276"/>
      <c r="B67" s="1277"/>
      <c r="C67" s="1278"/>
      <c r="D67" s="1288"/>
      <c r="E67" s="537" t="s">
        <v>538</v>
      </c>
      <c r="F67" s="538" t="str">
        <f>IFERROR("",E67/210*1000)</f>
        <v/>
      </c>
      <c r="G67" s="537" t="s">
        <v>538</v>
      </c>
      <c r="H67" s="539" t="str">
        <f>IFERROR("",G67/210/SQRT(3)*1000)</f>
        <v/>
      </c>
      <c r="I67" s="1280"/>
      <c r="J67" s="1276"/>
      <c r="K67" s="857"/>
      <c r="L67" s="540">
        <f t="shared" si="3"/>
        <v>0</v>
      </c>
      <c r="M67" s="860"/>
      <c r="N67" s="541">
        <f t="shared" si="4"/>
        <v>0</v>
      </c>
      <c r="O67" s="857"/>
      <c r="P67" s="540">
        <f t="shared" si="5"/>
        <v>0</v>
      </c>
      <c r="Q67" s="860"/>
      <c r="R67" s="542">
        <f t="shared" si="6"/>
        <v>0</v>
      </c>
    </row>
    <row r="68" spans="1:18" ht="12.75" customHeight="1">
      <c r="A68" s="1266">
        <v>129</v>
      </c>
      <c r="B68" s="1268" t="s">
        <v>55</v>
      </c>
      <c r="C68" s="1270">
        <v>150</v>
      </c>
      <c r="D68" s="1272">
        <v>51</v>
      </c>
      <c r="E68" s="537">
        <v>75</v>
      </c>
      <c r="F68" s="538">
        <f t="shared" si="0"/>
        <v>357.14285714285717</v>
      </c>
      <c r="G68" s="537">
        <v>75</v>
      </c>
      <c r="H68" s="539">
        <f t="shared" si="1"/>
        <v>206.19652471058063</v>
      </c>
      <c r="I68" s="1274"/>
      <c r="J68" s="1266">
        <f t="shared" ref="J68" si="29">+K68+K69+O68+O69</f>
        <v>0</v>
      </c>
      <c r="K68" s="857"/>
      <c r="L68" s="540">
        <f t="shared" si="3"/>
        <v>0</v>
      </c>
      <c r="M68" s="860"/>
      <c r="N68" s="541">
        <f t="shared" si="4"/>
        <v>0</v>
      </c>
      <c r="O68" s="857"/>
      <c r="P68" s="540">
        <f t="shared" si="5"/>
        <v>0</v>
      </c>
      <c r="Q68" s="860"/>
      <c r="R68" s="542">
        <f t="shared" si="6"/>
        <v>0</v>
      </c>
    </row>
    <row r="69" spans="1:18" ht="12.75" customHeight="1">
      <c r="A69" s="1276"/>
      <c r="B69" s="1277"/>
      <c r="C69" s="1278"/>
      <c r="D69" s="1279"/>
      <c r="E69" s="537" t="s">
        <v>538</v>
      </c>
      <c r="F69" s="538" t="str">
        <f>IFERROR("",E69/210*1000)</f>
        <v/>
      </c>
      <c r="G69" s="537" t="s">
        <v>538</v>
      </c>
      <c r="H69" s="539" t="str">
        <f>IFERROR("",G69/210/SQRT(3)*1000)</f>
        <v/>
      </c>
      <c r="I69" s="1280"/>
      <c r="J69" s="1276"/>
      <c r="K69" s="857"/>
      <c r="L69" s="540">
        <f t="shared" si="3"/>
        <v>0</v>
      </c>
      <c r="M69" s="860"/>
      <c r="N69" s="541">
        <f t="shared" si="4"/>
        <v>0</v>
      </c>
      <c r="O69" s="857"/>
      <c r="P69" s="540">
        <f t="shared" si="5"/>
        <v>0</v>
      </c>
      <c r="Q69" s="860"/>
      <c r="R69" s="542">
        <f t="shared" si="6"/>
        <v>0</v>
      </c>
    </row>
    <row r="70" spans="1:18" ht="12.75" customHeight="1">
      <c r="A70" s="1266">
        <v>130</v>
      </c>
      <c r="B70" s="1268" t="s">
        <v>56</v>
      </c>
      <c r="C70" s="1270">
        <v>150</v>
      </c>
      <c r="D70" s="1272">
        <v>85</v>
      </c>
      <c r="E70" s="537">
        <v>50</v>
      </c>
      <c r="F70" s="538">
        <f t="shared" si="0"/>
        <v>238.09523809523807</v>
      </c>
      <c r="G70" s="537">
        <v>100</v>
      </c>
      <c r="H70" s="539">
        <f t="shared" si="1"/>
        <v>274.92869961410747</v>
      </c>
      <c r="I70" s="1274"/>
      <c r="J70" s="1266">
        <f>+K70+K71+O70+O71</f>
        <v>0</v>
      </c>
      <c r="K70" s="857"/>
      <c r="L70" s="540">
        <f t="shared" si="3"/>
        <v>0</v>
      </c>
      <c r="M70" s="860"/>
      <c r="N70" s="541">
        <f t="shared" si="4"/>
        <v>0</v>
      </c>
      <c r="O70" s="857"/>
      <c r="P70" s="540">
        <f t="shared" si="5"/>
        <v>0</v>
      </c>
      <c r="Q70" s="860"/>
      <c r="R70" s="542">
        <f t="shared" si="6"/>
        <v>0</v>
      </c>
    </row>
    <row r="71" spans="1:18" ht="12.75" customHeight="1">
      <c r="A71" s="1276"/>
      <c r="B71" s="1277"/>
      <c r="C71" s="1278"/>
      <c r="D71" s="1279"/>
      <c r="E71" s="537" t="s">
        <v>538</v>
      </c>
      <c r="F71" s="538" t="str">
        <f>IFERROR("",E71/210*1000)</f>
        <v/>
      </c>
      <c r="G71" s="537" t="s">
        <v>538</v>
      </c>
      <c r="H71" s="539" t="str">
        <f>IFERROR("",G71/210/SQRT(3)*1000)</f>
        <v/>
      </c>
      <c r="I71" s="1280"/>
      <c r="J71" s="1276"/>
      <c r="K71" s="857"/>
      <c r="L71" s="540">
        <f t="shared" si="3"/>
        <v>0</v>
      </c>
      <c r="M71" s="860"/>
      <c r="N71" s="541">
        <f t="shared" si="4"/>
        <v>0</v>
      </c>
      <c r="O71" s="857"/>
      <c r="P71" s="540">
        <f t="shared" si="5"/>
        <v>0</v>
      </c>
      <c r="Q71" s="860"/>
      <c r="R71" s="542">
        <f t="shared" si="6"/>
        <v>0</v>
      </c>
    </row>
    <row r="72" spans="1:18" ht="12.75" customHeight="1">
      <c r="A72" s="1266">
        <v>131</v>
      </c>
      <c r="B72" s="1268" t="s">
        <v>57</v>
      </c>
      <c r="C72" s="1270">
        <v>200</v>
      </c>
      <c r="D72" s="1272">
        <v>169</v>
      </c>
      <c r="E72" s="537">
        <v>50</v>
      </c>
      <c r="F72" s="538">
        <f t="shared" si="0"/>
        <v>238.09523809523807</v>
      </c>
      <c r="G72" s="537">
        <v>150</v>
      </c>
      <c r="H72" s="539">
        <f t="shared" si="1"/>
        <v>412.39304942116127</v>
      </c>
      <c r="I72" s="1274"/>
      <c r="J72" s="1266">
        <f t="shared" ref="J72" si="30">+K72+K73+O72+O73</f>
        <v>0</v>
      </c>
      <c r="K72" s="857"/>
      <c r="L72" s="540">
        <f t="shared" si="3"/>
        <v>0</v>
      </c>
      <c r="M72" s="860"/>
      <c r="N72" s="541">
        <f t="shared" si="4"/>
        <v>0</v>
      </c>
      <c r="O72" s="857"/>
      <c r="P72" s="540">
        <f t="shared" si="5"/>
        <v>0</v>
      </c>
      <c r="Q72" s="860"/>
      <c r="R72" s="542">
        <f t="shared" si="6"/>
        <v>0</v>
      </c>
    </row>
    <row r="73" spans="1:18" ht="12.75" customHeight="1">
      <c r="A73" s="1276"/>
      <c r="B73" s="1277"/>
      <c r="C73" s="1278"/>
      <c r="D73" s="1279"/>
      <c r="E73" s="537" t="s">
        <v>538</v>
      </c>
      <c r="F73" s="538" t="str">
        <f>IFERROR("",E73/210*1000)</f>
        <v/>
      </c>
      <c r="G73" s="537" t="s">
        <v>538</v>
      </c>
      <c r="H73" s="539" t="str">
        <f>IFERROR("",G73/210/SQRT(3)*1000)</f>
        <v/>
      </c>
      <c r="I73" s="1280"/>
      <c r="J73" s="1276"/>
      <c r="K73" s="857"/>
      <c r="L73" s="540">
        <f t="shared" si="3"/>
        <v>0</v>
      </c>
      <c r="M73" s="860"/>
      <c r="N73" s="541">
        <f t="shared" si="4"/>
        <v>0</v>
      </c>
      <c r="O73" s="857"/>
      <c r="P73" s="540">
        <f t="shared" si="5"/>
        <v>0</v>
      </c>
      <c r="Q73" s="860"/>
      <c r="R73" s="542">
        <f t="shared" si="6"/>
        <v>0</v>
      </c>
    </row>
    <row r="74" spans="1:18" ht="12.75" customHeight="1">
      <c r="A74" s="1266">
        <v>132</v>
      </c>
      <c r="B74" s="1268" t="s">
        <v>58</v>
      </c>
      <c r="C74" s="1270">
        <v>125</v>
      </c>
      <c r="D74" s="1272">
        <v>76</v>
      </c>
      <c r="E74" s="537">
        <v>50</v>
      </c>
      <c r="F74" s="538">
        <f t="shared" si="0"/>
        <v>238.09523809523807</v>
      </c>
      <c r="G74" s="537">
        <v>75</v>
      </c>
      <c r="H74" s="539">
        <f t="shared" si="1"/>
        <v>206.19652471058063</v>
      </c>
      <c r="I74" s="1274"/>
      <c r="J74" s="1266">
        <f t="shared" ref="J74" si="31">+K74+K75+O74+O75</f>
        <v>0</v>
      </c>
      <c r="K74" s="857"/>
      <c r="L74" s="540">
        <f t="shared" si="3"/>
        <v>0</v>
      </c>
      <c r="M74" s="860"/>
      <c r="N74" s="541">
        <f t="shared" si="4"/>
        <v>0</v>
      </c>
      <c r="O74" s="857"/>
      <c r="P74" s="540">
        <f t="shared" si="5"/>
        <v>0</v>
      </c>
      <c r="Q74" s="860"/>
      <c r="R74" s="542">
        <f t="shared" si="6"/>
        <v>0</v>
      </c>
    </row>
    <row r="75" spans="1:18" ht="12.75" customHeight="1">
      <c r="A75" s="1276"/>
      <c r="B75" s="1277"/>
      <c r="C75" s="1278"/>
      <c r="D75" s="1279"/>
      <c r="E75" s="537" t="s">
        <v>538</v>
      </c>
      <c r="F75" s="538" t="str">
        <f>IFERROR("",E75/210*1000)</f>
        <v/>
      </c>
      <c r="G75" s="537" t="s">
        <v>538</v>
      </c>
      <c r="H75" s="539" t="str">
        <f>IFERROR("",G75/210/SQRT(3)*1000)</f>
        <v/>
      </c>
      <c r="I75" s="1280"/>
      <c r="J75" s="1276"/>
      <c r="K75" s="857"/>
      <c r="L75" s="540">
        <f t="shared" si="3"/>
        <v>0</v>
      </c>
      <c r="M75" s="860"/>
      <c r="N75" s="541">
        <f t="shared" si="4"/>
        <v>0</v>
      </c>
      <c r="O75" s="857"/>
      <c r="P75" s="540">
        <f t="shared" si="5"/>
        <v>0</v>
      </c>
      <c r="Q75" s="860"/>
      <c r="R75" s="542">
        <f t="shared" si="6"/>
        <v>0</v>
      </c>
    </row>
    <row r="76" spans="1:18" ht="12.75" customHeight="1">
      <c r="A76" s="1266">
        <v>133</v>
      </c>
      <c r="B76" s="1268" t="s">
        <v>59</v>
      </c>
      <c r="C76" s="1270">
        <v>125</v>
      </c>
      <c r="D76" s="1287">
        <v>85</v>
      </c>
      <c r="E76" s="537">
        <v>75</v>
      </c>
      <c r="F76" s="538">
        <f t="shared" si="0"/>
        <v>357.14285714285717</v>
      </c>
      <c r="G76" s="537">
        <v>50</v>
      </c>
      <c r="H76" s="539">
        <f t="shared" si="1"/>
        <v>137.46434980705374</v>
      </c>
      <c r="I76" s="1274"/>
      <c r="J76" s="1266">
        <f t="shared" ref="J76" si="32">+K76+K77+O76+O77</f>
        <v>0</v>
      </c>
      <c r="K76" s="857"/>
      <c r="L76" s="540">
        <f t="shared" si="3"/>
        <v>0</v>
      </c>
      <c r="M76" s="860"/>
      <c r="N76" s="541">
        <f t="shared" si="4"/>
        <v>0</v>
      </c>
      <c r="O76" s="857"/>
      <c r="P76" s="540">
        <f t="shared" si="5"/>
        <v>0</v>
      </c>
      <c r="Q76" s="860"/>
      <c r="R76" s="542">
        <f t="shared" si="6"/>
        <v>0</v>
      </c>
    </row>
    <row r="77" spans="1:18" ht="12.75" customHeight="1">
      <c r="A77" s="1276"/>
      <c r="B77" s="1277"/>
      <c r="C77" s="1278"/>
      <c r="D77" s="1288"/>
      <c r="E77" s="537" t="s">
        <v>538</v>
      </c>
      <c r="F77" s="538" t="str">
        <f>IFERROR("",E77/210*1000)</f>
        <v/>
      </c>
      <c r="G77" s="537" t="s">
        <v>538</v>
      </c>
      <c r="H77" s="539" t="str">
        <f>IFERROR("",G77/210/SQRT(3)*1000)</f>
        <v/>
      </c>
      <c r="I77" s="1280"/>
      <c r="J77" s="1276"/>
      <c r="K77" s="857"/>
      <c r="L77" s="540">
        <f t="shared" si="3"/>
        <v>0</v>
      </c>
      <c r="M77" s="860"/>
      <c r="N77" s="541">
        <f t="shared" si="4"/>
        <v>0</v>
      </c>
      <c r="O77" s="857"/>
      <c r="P77" s="540">
        <f t="shared" si="5"/>
        <v>0</v>
      </c>
      <c r="Q77" s="860"/>
      <c r="R77" s="542">
        <f t="shared" si="6"/>
        <v>0</v>
      </c>
    </row>
    <row r="78" spans="1:18" ht="12.75" customHeight="1">
      <c r="A78" s="1266">
        <v>134</v>
      </c>
      <c r="B78" s="1268" t="s">
        <v>60</v>
      </c>
      <c r="C78" s="1270">
        <v>225</v>
      </c>
      <c r="D78" s="1272">
        <v>152</v>
      </c>
      <c r="E78" s="537">
        <v>75</v>
      </c>
      <c r="F78" s="538">
        <f t="shared" ref="F78" si="33">E78/210*1000</f>
        <v>357.14285714285717</v>
      </c>
      <c r="G78" s="537">
        <v>150</v>
      </c>
      <c r="H78" s="539">
        <f t="shared" ref="H78" si="34">G78/210/SQRT(3)*1000</f>
        <v>412.39304942116127</v>
      </c>
      <c r="I78" s="1274"/>
      <c r="J78" s="1266">
        <f t="shared" ref="J78" si="35">+K78+K79+O78+O79</f>
        <v>0</v>
      </c>
      <c r="K78" s="857"/>
      <c r="L78" s="540">
        <f t="shared" ref="L78:L141" si="36">+K78/210*1000</f>
        <v>0</v>
      </c>
      <c r="M78" s="860"/>
      <c r="N78" s="541">
        <f t="shared" ref="N78:N141" si="37">IF(L78=0,0,M78/L78*100)</f>
        <v>0</v>
      </c>
      <c r="O78" s="857"/>
      <c r="P78" s="540">
        <f t="shared" ref="P78:P141" si="38">+O78/210/SQRT(3)*1000</f>
        <v>0</v>
      </c>
      <c r="Q78" s="860"/>
      <c r="R78" s="542">
        <f t="shared" ref="R78:R141" si="39">IF(P78=0,0,Q78/P78*100)</f>
        <v>0</v>
      </c>
    </row>
    <row r="79" spans="1:18" ht="12.75" customHeight="1">
      <c r="A79" s="1276"/>
      <c r="B79" s="1277"/>
      <c r="C79" s="1278"/>
      <c r="D79" s="1279"/>
      <c r="E79" s="537" t="s">
        <v>538</v>
      </c>
      <c r="F79" s="538" t="str">
        <f>IFERROR("",E79/210*1000)</f>
        <v/>
      </c>
      <c r="G79" s="537" t="s">
        <v>538</v>
      </c>
      <c r="H79" s="539" t="str">
        <f>IFERROR("",G79/210/SQRT(3)*1000)</f>
        <v/>
      </c>
      <c r="I79" s="1280"/>
      <c r="J79" s="1276"/>
      <c r="K79" s="857"/>
      <c r="L79" s="540">
        <f t="shared" si="36"/>
        <v>0</v>
      </c>
      <c r="M79" s="860"/>
      <c r="N79" s="541">
        <f t="shared" si="37"/>
        <v>0</v>
      </c>
      <c r="O79" s="857"/>
      <c r="P79" s="540">
        <f t="shared" si="38"/>
        <v>0</v>
      </c>
      <c r="Q79" s="860"/>
      <c r="R79" s="542">
        <f t="shared" si="39"/>
        <v>0</v>
      </c>
    </row>
    <row r="80" spans="1:18" ht="12.75" customHeight="1">
      <c r="A80" s="1266">
        <v>135</v>
      </c>
      <c r="B80" s="1268" t="s">
        <v>61</v>
      </c>
      <c r="C80" s="1270">
        <v>125</v>
      </c>
      <c r="D80" s="1272">
        <v>71</v>
      </c>
      <c r="E80" s="537">
        <v>75</v>
      </c>
      <c r="F80" s="538">
        <f t="shared" ref="F80:F96" si="40">E80/210*1000</f>
        <v>357.14285714285717</v>
      </c>
      <c r="G80" s="537">
        <v>50</v>
      </c>
      <c r="H80" s="539">
        <f t="shared" ref="H80:H96" si="41">G80/210/SQRT(3)*1000</f>
        <v>137.46434980705374</v>
      </c>
      <c r="I80" s="1274"/>
      <c r="J80" s="1266">
        <f t="shared" ref="J80" si="42">+K80+K81+O80+O81</f>
        <v>0</v>
      </c>
      <c r="K80" s="857"/>
      <c r="L80" s="540">
        <f t="shared" si="36"/>
        <v>0</v>
      </c>
      <c r="M80" s="860"/>
      <c r="N80" s="541">
        <f t="shared" si="37"/>
        <v>0</v>
      </c>
      <c r="O80" s="857"/>
      <c r="P80" s="540">
        <f t="shared" si="38"/>
        <v>0</v>
      </c>
      <c r="Q80" s="860"/>
      <c r="R80" s="542">
        <f t="shared" si="39"/>
        <v>0</v>
      </c>
    </row>
    <row r="81" spans="1:18" ht="12.75" customHeight="1">
      <c r="A81" s="1276"/>
      <c r="B81" s="1277"/>
      <c r="C81" s="1278"/>
      <c r="D81" s="1279"/>
      <c r="E81" s="537" t="s">
        <v>538</v>
      </c>
      <c r="F81" s="538" t="str">
        <f>IFERROR("",E81/210*1000)</f>
        <v/>
      </c>
      <c r="G81" s="537" t="s">
        <v>538</v>
      </c>
      <c r="H81" s="539" t="str">
        <f>IFERROR("",G81/210/SQRT(3)*1000)</f>
        <v/>
      </c>
      <c r="I81" s="1280"/>
      <c r="J81" s="1276"/>
      <c r="K81" s="857"/>
      <c r="L81" s="540">
        <f t="shared" si="36"/>
        <v>0</v>
      </c>
      <c r="M81" s="860"/>
      <c r="N81" s="541">
        <f t="shared" si="37"/>
        <v>0</v>
      </c>
      <c r="O81" s="857"/>
      <c r="P81" s="540">
        <f t="shared" si="38"/>
        <v>0</v>
      </c>
      <c r="Q81" s="860"/>
      <c r="R81" s="542">
        <f t="shared" si="39"/>
        <v>0</v>
      </c>
    </row>
    <row r="82" spans="1:18" ht="12.75" customHeight="1">
      <c r="A82" s="1266">
        <v>136</v>
      </c>
      <c r="B82" s="1268" t="s">
        <v>62</v>
      </c>
      <c r="C82" s="1270">
        <v>200</v>
      </c>
      <c r="D82" s="1272">
        <v>105</v>
      </c>
      <c r="E82" s="537">
        <v>50</v>
      </c>
      <c r="F82" s="538">
        <f t="shared" si="40"/>
        <v>238.09523809523807</v>
      </c>
      <c r="G82" s="537">
        <v>150</v>
      </c>
      <c r="H82" s="539">
        <f t="shared" si="41"/>
        <v>412.39304942116127</v>
      </c>
      <c r="I82" s="1274"/>
      <c r="J82" s="1266">
        <f t="shared" ref="J82" si="43">+K82+K83+O82+O83</f>
        <v>0</v>
      </c>
      <c r="K82" s="857"/>
      <c r="L82" s="540">
        <f t="shared" si="36"/>
        <v>0</v>
      </c>
      <c r="M82" s="860"/>
      <c r="N82" s="541">
        <f t="shared" si="37"/>
        <v>0</v>
      </c>
      <c r="O82" s="857"/>
      <c r="P82" s="540">
        <f t="shared" si="38"/>
        <v>0</v>
      </c>
      <c r="Q82" s="860"/>
      <c r="R82" s="542">
        <f t="shared" si="39"/>
        <v>0</v>
      </c>
    </row>
    <row r="83" spans="1:18" ht="12.75" customHeight="1">
      <c r="A83" s="1276"/>
      <c r="B83" s="1277"/>
      <c r="C83" s="1278"/>
      <c r="D83" s="1279"/>
      <c r="E83" s="537" t="s">
        <v>538</v>
      </c>
      <c r="F83" s="538" t="str">
        <f>IFERROR("",E83/210*1000)</f>
        <v/>
      </c>
      <c r="G83" s="537" t="s">
        <v>538</v>
      </c>
      <c r="H83" s="539" t="str">
        <f>IFERROR("",G83/210/SQRT(3)*1000)</f>
        <v/>
      </c>
      <c r="I83" s="1280"/>
      <c r="J83" s="1276"/>
      <c r="K83" s="857"/>
      <c r="L83" s="540">
        <f t="shared" si="36"/>
        <v>0</v>
      </c>
      <c r="M83" s="860"/>
      <c r="N83" s="541">
        <f t="shared" si="37"/>
        <v>0</v>
      </c>
      <c r="O83" s="857"/>
      <c r="P83" s="540">
        <f t="shared" si="38"/>
        <v>0</v>
      </c>
      <c r="Q83" s="860"/>
      <c r="R83" s="542">
        <f t="shared" si="39"/>
        <v>0</v>
      </c>
    </row>
    <row r="84" spans="1:18" ht="12.75" customHeight="1">
      <c r="A84" s="1266">
        <v>137</v>
      </c>
      <c r="B84" s="1268" t="s">
        <v>63</v>
      </c>
      <c r="C84" s="1270">
        <v>125</v>
      </c>
      <c r="D84" s="1287">
        <v>92</v>
      </c>
      <c r="E84" s="537">
        <v>75</v>
      </c>
      <c r="F84" s="538">
        <f t="shared" si="40"/>
        <v>357.14285714285717</v>
      </c>
      <c r="G84" s="537">
        <v>50</v>
      </c>
      <c r="H84" s="539">
        <f t="shared" si="41"/>
        <v>137.46434980705374</v>
      </c>
      <c r="I84" s="1274"/>
      <c r="J84" s="1266">
        <f t="shared" ref="J84" si="44">+K84+K85+O84+O85</f>
        <v>0</v>
      </c>
      <c r="K84" s="857"/>
      <c r="L84" s="540">
        <f t="shared" si="36"/>
        <v>0</v>
      </c>
      <c r="M84" s="860"/>
      <c r="N84" s="541">
        <f t="shared" si="37"/>
        <v>0</v>
      </c>
      <c r="O84" s="857"/>
      <c r="P84" s="540">
        <f t="shared" si="38"/>
        <v>0</v>
      </c>
      <c r="Q84" s="860"/>
      <c r="R84" s="542">
        <f t="shared" si="39"/>
        <v>0</v>
      </c>
    </row>
    <row r="85" spans="1:18" ht="12.75" customHeight="1">
      <c r="A85" s="1276"/>
      <c r="B85" s="1277"/>
      <c r="C85" s="1278"/>
      <c r="D85" s="1288"/>
      <c r="E85" s="537" t="s">
        <v>538</v>
      </c>
      <c r="F85" s="538" t="str">
        <f>IFERROR("",E85/210*1000)</f>
        <v/>
      </c>
      <c r="G85" s="537" t="s">
        <v>538</v>
      </c>
      <c r="H85" s="539" t="str">
        <f>IFERROR("",G85/210/SQRT(3)*1000)</f>
        <v/>
      </c>
      <c r="I85" s="1280"/>
      <c r="J85" s="1276"/>
      <c r="K85" s="857"/>
      <c r="L85" s="540">
        <f t="shared" si="36"/>
        <v>0</v>
      </c>
      <c r="M85" s="860"/>
      <c r="N85" s="541">
        <f t="shared" si="37"/>
        <v>0</v>
      </c>
      <c r="O85" s="857"/>
      <c r="P85" s="540">
        <f t="shared" si="38"/>
        <v>0</v>
      </c>
      <c r="Q85" s="860"/>
      <c r="R85" s="542">
        <f t="shared" si="39"/>
        <v>0</v>
      </c>
    </row>
    <row r="86" spans="1:18" ht="12.75" customHeight="1">
      <c r="A86" s="1266">
        <v>138</v>
      </c>
      <c r="B86" s="1268" t="s">
        <v>64</v>
      </c>
      <c r="C86" s="1270">
        <v>100</v>
      </c>
      <c r="D86" s="1272">
        <v>59</v>
      </c>
      <c r="E86" s="537">
        <v>50</v>
      </c>
      <c r="F86" s="538">
        <f t="shared" si="40"/>
        <v>238.09523809523807</v>
      </c>
      <c r="G86" s="537">
        <v>50</v>
      </c>
      <c r="H86" s="539">
        <f t="shared" si="41"/>
        <v>137.46434980705374</v>
      </c>
      <c r="I86" s="1274"/>
      <c r="J86" s="1266">
        <f t="shared" ref="J86" si="45">+K86+K87+O86+O87</f>
        <v>0</v>
      </c>
      <c r="K86" s="857"/>
      <c r="L86" s="540">
        <f t="shared" si="36"/>
        <v>0</v>
      </c>
      <c r="M86" s="860"/>
      <c r="N86" s="541">
        <f t="shared" si="37"/>
        <v>0</v>
      </c>
      <c r="O86" s="857"/>
      <c r="P86" s="540">
        <f t="shared" si="38"/>
        <v>0</v>
      </c>
      <c r="Q86" s="860"/>
      <c r="R86" s="542">
        <f t="shared" si="39"/>
        <v>0</v>
      </c>
    </row>
    <row r="87" spans="1:18" ht="10.5" customHeight="1">
      <c r="A87" s="1276"/>
      <c r="B87" s="1277"/>
      <c r="C87" s="1278"/>
      <c r="D87" s="1279"/>
      <c r="E87" s="537" t="s">
        <v>538</v>
      </c>
      <c r="F87" s="538" t="str">
        <f>IFERROR("",E87/210*1000)</f>
        <v/>
      </c>
      <c r="G87" s="537" t="s">
        <v>538</v>
      </c>
      <c r="H87" s="539" t="str">
        <f>IFERROR("",G87/210/SQRT(3)*1000)</f>
        <v/>
      </c>
      <c r="I87" s="1280"/>
      <c r="J87" s="1276"/>
      <c r="K87" s="857"/>
      <c r="L87" s="540">
        <f t="shared" si="36"/>
        <v>0</v>
      </c>
      <c r="M87" s="860"/>
      <c r="N87" s="541">
        <f t="shared" si="37"/>
        <v>0</v>
      </c>
      <c r="O87" s="857"/>
      <c r="P87" s="540">
        <f t="shared" si="38"/>
        <v>0</v>
      </c>
      <c r="Q87" s="860"/>
      <c r="R87" s="542">
        <f t="shared" si="39"/>
        <v>0</v>
      </c>
    </row>
    <row r="88" spans="1:18" ht="12.75" customHeight="1">
      <c r="A88" s="1266">
        <v>139</v>
      </c>
      <c r="B88" s="1268" t="s">
        <v>65</v>
      </c>
      <c r="C88" s="1270">
        <v>200</v>
      </c>
      <c r="D88" s="1272">
        <v>147</v>
      </c>
      <c r="E88" s="537">
        <v>50</v>
      </c>
      <c r="F88" s="538">
        <f t="shared" si="40"/>
        <v>238.09523809523807</v>
      </c>
      <c r="G88" s="537">
        <v>150</v>
      </c>
      <c r="H88" s="539">
        <f t="shared" si="41"/>
        <v>412.39304942116127</v>
      </c>
      <c r="I88" s="1274"/>
      <c r="J88" s="1266">
        <f>+K88+K89+O88+O89</f>
        <v>0</v>
      </c>
      <c r="K88" s="857"/>
      <c r="L88" s="540">
        <f t="shared" si="36"/>
        <v>0</v>
      </c>
      <c r="M88" s="860"/>
      <c r="N88" s="541">
        <f t="shared" si="37"/>
        <v>0</v>
      </c>
      <c r="O88" s="857"/>
      <c r="P88" s="540">
        <f t="shared" si="38"/>
        <v>0</v>
      </c>
      <c r="Q88" s="860"/>
      <c r="R88" s="542">
        <f t="shared" si="39"/>
        <v>0</v>
      </c>
    </row>
    <row r="89" spans="1:18" ht="11.25" customHeight="1" thickBot="1">
      <c r="A89" s="1267"/>
      <c r="B89" s="1269"/>
      <c r="C89" s="1271"/>
      <c r="D89" s="1273"/>
      <c r="E89" s="544" t="s">
        <v>538</v>
      </c>
      <c r="F89" s="545" t="str">
        <f>IFERROR("",E89/210*1000)</f>
        <v/>
      </c>
      <c r="G89" s="544" t="s">
        <v>538</v>
      </c>
      <c r="H89" s="546" t="str">
        <f>IFERROR("",G89/210/SQRT(3)*1000)</f>
        <v/>
      </c>
      <c r="I89" s="1275"/>
      <c r="J89" s="1267"/>
      <c r="K89" s="858"/>
      <c r="L89" s="547">
        <f t="shared" si="36"/>
        <v>0</v>
      </c>
      <c r="M89" s="861"/>
      <c r="N89" s="548">
        <f t="shared" si="37"/>
        <v>0</v>
      </c>
      <c r="O89" s="858"/>
      <c r="P89" s="547">
        <f t="shared" si="38"/>
        <v>0</v>
      </c>
      <c r="Q89" s="861"/>
      <c r="R89" s="549">
        <f t="shared" si="39"/>
        <v>0</v>
      </c>
    </row>
    <row r="90" spans="1:18" ht="12.75" customHeight="1" thickTop="1">
      <c r="A90" s="1289">
        <v>140</v>
      </c>
      <c r="B90" s="1290" t="s">
        <v>66</v>
      </c>
      <c r="C90" s="1291">
        <v>275</v>
      </c>
      <c r="D90" s="1292">
        <v>132</v>
      </c>
      <c r="E90" s="531">
        <v>75</v>
      </c>
      <c r="F90" s="532">
        <f t="shared" si="40"/>
        <v>357.14285714285717</v>
      </c>
      <c r="G90" s="531">
        <v>200</v>
      </c>
      <c r="H90" s="533">
        <f t="shared" si="41"/>
        <v>549.85739922821494</v>
      </c>
      <c r="I90" s="1293"/>
      <c r="J90" s="1289">
        <f t="shared" ref="J90" si="46">+K90+K91+O90+O91</f>
        <v>0</v>
      </c>
      <c r="K90" s="856"/>
      <c r="L90" s="534">
        <f t="shared" si="36"/>
        <v>0</v>
      </c>
      <c r="M90" s="859"/>
      <c r="N90" s="535">
        <f t="shared" si="37"/>
        <v>0</v>
      </c>
      <c r="O90" s="856"/>
      <c r="P90" s="534">
        <f t="shared" si="38"/>
        <v>0</v>
      </c>
      <c r="Q90" s="859"/>
      <c r="R90" s="536">
        <f t="shared" si="39"/>
        <v>0</v>
      </c>
    </row>
    <row r="91" spans="1:18" ht="9.75" customHeight="1">
      <c r="A91" s="1276"/>
      <c r="B91" s="1277"/>
      <c r="C91" s="1278"/>
      <c r="D91" s="1279"/>
      <c r="E91" s="537" t="s">
        <v>538</v>
      </c>
      <c r="F91" s="538" t="str">
        <f>IFERROR("",E91/210*1000)</f>
        <v/>
      </c>
      <c r="G91" s="537" t="s">
        <v>538</v>
      </c>
      <c r="H91" s="539" t="str">
        <f>IFERROR("",G91/210/SQRT(3)*1000)</f>
        <v/>
      </c>
      <c r="I91" s="1280"/>
      <c r="J91" s="1276"/>
      <c r="K91" s="857"/>
      <c r="L91" s="540">
        <f t="shared" si="36"/>
        <v>0</v>
      </c>
      <c r="M91" s="860"/>
      <c r="N91" s="541">
        <f t="shared" si="37"/>
        <v>0</v>
      </c>
      <c r="O91" s="857"/>
      <c r="P91" s="540">
        <f t="shared" si="38"/>
        <v>0</v>
      </c>
      <c r="Q91" s="860"/>
      <c r="R91" s="542">
        <f t="shared" si="39"/>
        <v>0</v>
      </c>
    </row>
    <row r="92" spans="1:18" ht="12.75" customHeight="1">
      <c r="A92" s="1266">
        <v>141</v>
      </c>
      <c r="B92" s="1268" t="s">
        <v>67</v>
      </c>
      <c r="C92" s="1270">
        <v>375</v>
      </c>
      <c r="D92" s="1272">
        <v>202</v>
      </c>
      <c r="E92" s="537">
        <v>75</v>
      </c>
      <c r="F92" s="538">
        <f t="shared" si="40"/>
        <v>357.14285714285717</v>
      </c>
      <c r="G92" s="537">
        <v>300</v>
      </c>
      <c r="H92" s="539">
        <f t="shared" si="41"/>
        <v>824.78609884232253</v>
      </c>
      <c r="I92" s="1274"/>
      <c r="J92" s="1266">
        <f t="shared" ref="J92" si="47">+K92+K93+O92+O93</f>
        <v>0</v>
      </c>
      <c r="K92" s="857"/>
      <c r="L92" s="540">
        <f t="shared" si="36"/>
        <v>0</v>
      </c>
      <c r="M92" s="860"/>
      <c r="N92" s="541">
        <f t="shared" si="37"/>
        <v>0</v>
      </c>
      <c r="O92" s="857"/>
      <c r="P92" s="540">
        <f t="shared" si="38"/>
        <v>0</v>
      </c>
      <c r="Q92" s="860"/>
      <c r="R92" s="542">
        <f t="shared" si="39"/>
        <v>0</v>
      </c>
    </row>
    <row r="93" spans="1:18" ht="12.75" customHeight="1">
      <c r="A93" s="1276"/>
      <c r="B93" s="1277"/>
      <c r="C93" s="1278"/>
      <c r="D93" s="1279"/>
      <c r="E93" s="537" t="s">
        <v>538</v>
      </c>
      <c r="F93" s="538" t="str">
        <f>IFERROR("",E93/210*1000)</f>
        <v/>
      </c>
      <c r="G93" s="537" t="s">
        <v>538</v>
      </c>
      <c r="H93" s="539" t="str">
        <f>IFERROR("",G93/210/SQRT(3)*1000)</f>
        <v/>
      </c>
      <c r="I93" s="1280"/>
      <c r="J93" s="1276"/>
      <c r="K93" s="857"/>
      <c r="L93" s="540">
        <f t="shared" si="36"/>
        <v>0</v>
      </c>
      <c r="M93" s="860"/>
      <c r="N93" s="541">
        <f t="shared" si="37"/>
        <v>0</v>
      </c>
      <c r="O93" s="857"/>
      <c r="P93" s="540">
        <f t="shared" si="38"/>
        <v>0</v>
      </c>
      <c r="Q93" s="860"/>
      <c r="R93" s="542">
        <f t="shared" si="39"/>
        <v>0</v>
      </c>
    </row>
    <row r="94" spans="1:18" ht="12.75" customHeight="1">
      <c r="A94" s="1266">
        <v>142</v>
      </c>
      <c r="B94" s="1268" t="s">
        <v>68</v>
      </c>
      <c r="C94" s="1270">
        <v>100</v>
      </c>
      <c r="D94" s="1287">
        <v>62</v>
      </c>
      <c r="E94" s="537">
        <v>50</v>
      </c>
      <c r="F94" s="538">
        <f t="shared" si="40"/>
        <v>238.09523809523807</v>
      </c>
      <c r="G94" s="537">
        <v>50</v>
      </c>
      <c r="H94" s="539">
        <f t="shared" si="41"/>
        <v>137.46434980705374</v>
      </c>
      <c r="I94" s="1274"/>
      <c r="J94" s="1266">
        <f t="shared" ref="J94" si="48">+K94+K95+O94+O95</f>
        <v>0</v>
      </c>
      <c r="K94" s="857"/>
      <c r="L94" s="540">
        <f t="shared" si="36"/>
        <v>0</v>
      </c>
      <c r="M94" s="860"/>
      <c r="N94" s="541">
        <f t="shared" si="37"/>
        <v>0</v>
      </c>
      <c r="O94" s="857"/>
      <c r="P94" s="540">
        <f t="shared" si="38"/>
        <v>0</v>
      </c>
      <c r="Q94" s="860"/>
      <c r="R94" s="542">
        <f t="shared" si="39"/>
        <v>0</v>
      </c>
    </row>
    <row r="95" spans="1:18" ht="12.75" customHeight="1">
      <c r="A95" s="1276"/>
      <c r="B95" s="1277"/>
      <c r="C95" s="1278"/>
      <c r="D95" s="1288"/>
      <c r="E95" s="537" t="s">
        <v>538</v>
      </c>
      <c r="F95" s="538" t="str">
        <f>IFERROR("",E95/210*1000)</f>
        <v/>
      </c>
      <c r="G95" s="537" t="s">
        <v>538</v>
      </c>
      <c r="H95" s="539" t="str">
        <f>IFERROR("",G95/210/SQRT(3)*1000)</f>
        <v/>
      </c>
      <c r="I95" s="1280"/>
      <c r="J95" s="1276"/>
      <c r="K95" s="857"/>
      <c r="L95" s="540">
        <f t="shared" si="36"/>
        <v>0</v>
      </c>
      <c r="M95" s="860"/>
      <c r="N95" s="541">
        <f t="shared" si="37"/>
        <v>0</v>
      </c>
      <c r="O95" s="857"/>
      <c r="P95" s="540">
        <f t="shared" si="38"/>
        <v>0</v>
      </c>
      <c r="Q95" s="860"/>
      <c r="R95" s="542">
        <f t="shared" si="39"/>
        <v>0</v>
      </c>
    </row>
    <row r="96" spans="1:18" ht="12.75" customHeight="1">
      <c r="A96" s="1266">
        <v>143</v>
      </c>
      <c r="B96" s="1268" t="s">
        <v>69</v>
      </c>
      <c r="C96" s="1270">
        <v>250</v>
      </c>
      <c r="D96" s="1272">
        <v>210</v>
      </c>
      <c r="E96" s="537">
        <v>50</v>
      </c>
      <c r="F96" s="538">
        <f t="shared" si="40"/>
        <v>238.09523809523807</v>
      </c>
      <c r="G96" s="537">
        <v>200</v>
      </c>
      <c r="H96" s="539">
        <f t="shared" si="41"/>
        <v>549.85739922821494</v>
      </c>
      <c r="I96" s="1274"/>
      <c r="J96" s="1266">
        <f t="shared" ref="J96" si="49">+K96+K97+O96+O97</f>
        <v>0</v>
      </c>
      <c r="K96" s="857"/>
      <c r="L96" s="540">
        <f t="shared" si="36"/>
        <v>0</v>
      </c>
      <c r="M96" s="860"/>
      <c r="N96" s="541">
        <f t="shared" si="37"/>
        <v>0</v>
      </c>
      <c r="O96" s="857"/>
      <c r="P96" s="540">
        <f t="shared" si="38"/>
        <v>0</v>
      </c>
      <c r="Q96" s="860"/>
      <c r="R96" s="542">
        <f t="shared" si="39"/>
        <v>0</v>
      </c>
    </row>
    <row r="97" spans="1:18" ht="12.75" customHeight="1">
      <c r="A97" s="1276"/>
      <c r="B97" s="1277"/>
      <c r="C97" s="1278"/>
      <c r="D97" s="1279"/>
      <c r="E97" s="537" t="s">
        <v>538</v>
      </c>
      <c r="F97" s="538" t="str">
        <f>IFERROR("",E97/210*1000)</f>
        <v/>
      </c>
      <c r="G97" s="537" t="s">
        <v>538</v>
      </c>
      <c r="H97" s="539" t="str">
        <f>IFERROR("",G97/210/SQRT(3)*1000)</f>
        <v/>
      </c>
      <c r="I97" s="1280"/>
      <c r="J97" s="1276"/>
      <c r="K97" s="857"/>
      <c r="L97" s="540">
        <f t="shared" si="36"/>
        <v>0</v>
      </c>
      <c r="M97" s="860"/>
      <c r="N97" s="541">
        <f t="shared" si="37"/>
        <v>0</v>
      </c>
      <c r="O97" s="857"/>
      <c r="P97" s="540">
        <f t="shared" si="38"/>
        <v>0</v>
      </c>
      <c r="Q97" s="860"/>
      <c r="R97" s="542">
        <f t="shared" si="39"/>
        <v>0</v>
      </c>
    </row>
    <row r="98" spans="1:18" ht="12.75" customHeight="1">
      <c r="A98" s="1266">
        <v>144</v>
      </c>
      <c r="B98" s="1268" t="s">
        <v>70</v>
      </c>
      <c r="C98" s="1270">
        <v>350</v>
      </c>
      <c r="D98" s="1272">
        <v>162</v>
      </c>
      <c r="E98" s="537">
        <v>200</v>
      </c>
      <c r="F98" s="538">
        <f t="shared" ref="F98:F100" si="50">E98/210*1000</f>
        <v>952.38095238095229</v>
      </c>
      <c r="G98" s="537">
        <v>150</v>
      </c>
      <c r="H98" s="539">
        <f t="shared" ref="H98:H108" si="51">G98/210/SQRT(3)*1000</f>
        <v>412.39304942116127</v>
      </c>
      <c r="I98" s="1274"/>
      <c r="J98" s="1266">
        <f t="shared" ref="J98" si="52">+K98+K99+O98+O99</f>
        <v>0</v>
      </c>
      <c r="K98" s="857"/>
      <c r="L98" s="540">
        <f t="shared" si="36"/>
        <v>0</v>
      </c>
      <c r="M98" s="860"/>
      <c r="N98" s="541">
        <f t="shared" si="37"/>
        <v>0</v>
      </c>
      <c r="O98" s="857"/>
      <c r="P98" s="540">
        <f t="shared" si="38"/>
        <v>0</v>
      </c>
      <c r="Q98" s="860"/>
      <c r="R98" s="542">
        <f t="shared" si="39"/>
        <v>0</v>
      </c>
    </row>
    <row r="99" spans="1:18" ht="12.75" customHeight="1">
      <c r="A99" s="1276"/>
      <c r="B99" s="1277"/>
      <c r="C99" s="1278"/>
      <c r="D99" s="1279"/>
      <c r="E99" s="537" t="s">
        <v>538</v>
      </c>
      <c r="F99" s="538" t="str">
        <f>IFERROR("",E99/210*1000)</f>
        <v/>
      </c>
      <c r="G99" s="537"/>
      <c r="H99" s="539" t="str">
        <f>IFERROR("",G99/210/SQRT(3)*1000)</f>
        <v/>
      </c>
      <c r="I99" s="1280"/>
      <c r="J99" s="1276"/>
      <c r="K99" s="857"/>
      <c r="L99" s="540">
        <f t="shared" si="36"/>
        <v>0</v>
      </c>
      <c r="M99" s="860"/>
      <c r="N99" s="541">
        <f t="shared" si="37"/>
        <v>0</v>
      </c>
      <c r="O99" s="857"/>
      <c r="P99" s="540">
        <f t="shared" si="38"/>
        <v>0</v>
      </c>
      <c r="Q99" s="860"/>
      <c r="R99" s="542">
        <f t="shared" si="39"/>
        <v>0</v>
      </c>
    </row>
    <row r="100" spans="1:18" ht="12.75" customHeight="1">
      <c r="A100" s="1266">
        <v>145</v>
      </c>
      <c r="B100" s="1268" t="s">
        <v>71</v>
      </c>
      <c r="C100" s="1270">
        <v>275</v>
      </c>
      <c r="D100" s="1272">
        <v>181</v>
      </c>
      <c r="E100" s="537">
        <v>75</v>
      </c>
      <c r="F100" s="538">
        <f t="shared" si="50"/>
        <v>357.14285714285717</v>
      </c>
      <c r="G100" s="537">
        <v>200</v>
      </c>
      <c r="H100" s="539">
        <f t="shared" si="51"/>
        <v>549.85739922821494</v>
      </c>
      <c r="I100" s="1274"/>
      <c r="J100" s="1266">
        <f t="shared" ref="J100" si="53">+K100+K101+O100+O101</f>
        <v>0</v>
      </c>
      <c r="K100" s="857"/>
      <c r="L100" s="540">
        <f t="shared" si="36"/>
        <v>0</v>
      </c>
      <c r="M100" s="860"/>
      <c r="N100" s="541">
        <f t="shared" si="37"/>
        <v>0</v>
      </c>
      <c r="O100" s="857"/>
      <c r="P100" s="540">
        <f t="shared" si="38"/>
        <v>0</v>
      </c>
      <c r="Q100" s="860"/>
      <c r="R100" s="542">
        <f t="shared" si="39"/>
        <v>0</v>
      </c>
    </row>
    <row r="101" spans="1:18" ht="12.75" customHeight="1">
      <c r="A101" s="1276"/>
      <c r="B101" s="1277"/>
      <c r="C101" s="1278"/>
      <c r="D101" s="1279"/>
      <c r="E101" s="537" t="s">
        <v>538</v>
      </c>
      <c r="F101" s="538" t="str">
        <f>IFERROR("",E101/210*1000)</f>
        <v/>
      </c>
      <c r="G101" s="537" t="s">
        <v>538</v>
      </c>
      <c r="H101" s="539" t="str">
        <f>IFERROR("",G101/210/SQRT(3)*1000)</f>
        <v/>
      </c>
      <c r="I101" s="1280"/>
      <c r="J101" s="1276"/>
      <c r="K101" s="857"/>
      <c r="L101" s="540">
        <f t="shared" si="36"/>
        <v>0</v>
      </c>
      <c r="M101" s="860"/>
      <c r="N101" s="541">
        <f t="shared" si="37"/>
        <v>0</v>
      </c>
      <c r="O101" s="857"/>
      <c r="P101" s="540">
        <f t="shared" si="38"/>
        <v>0</v>
      </c>
      <c r="Q101" s="860"/>
      <c r="R101" s="542">
        <f t="shared" si="39"/>
        <v>0</v>
      </c>
    </row>
    <row r="102" spans="1:18" ht="12.75" customHeight="1">
      <c r="A102" s="1266">
        <v>146</v>
      </c>
      <c r="B102" s="1268" t="s">
        <v>72</v>
      </c>
      <c r="C102" s="1270">
        <v>250</v>
      </c>
      <c r="D102" s="1287">
        <v>145</v>
      </c>
      <c r="E102" s="537">
        <v>50</v>
      </c>
      <c r="F102" s="539">
        <f t="shared" ref="F102:F108" si="54">E102/210*1000</f>
        <v>238.09523809523807</v>
      </c>
      <c r="G102" s="537">
        <v>200</v>
      </c>
      <c r="H102" s="539">
        <f t="shared" si="51"/>
        <v>549.85739922821494</v>
      </c>
      <c r="I102" s="1274"/>
      <c r="J102" s="1266">
        <f t="shared" ref="J102" si="55">+K102+K103+O102+O103</f>
        <v>0</v>
      </c>
      <c r="K102" s="857"/>
      <c r="L102" s="540">
        <f t="shared" si="36"/>
        <v>0</v>
      </c>
      <c r="M102" s="860"/>
      <c r="N102" s="541">
        <f t="shared" si="37"/>
        <v>0</v>
      </c>
      <c r="O102" s="857"/>
      <c r="P102" s="540">
        <f t="shared" si="38"/>
        <v>0</v>
      </c>
      <c r="Q102" s="860"/>
      <c r="R102" s="542">
        <f t="shared" si="39"/>
        <v>0</v>
      </c>
    </row>
    <row r="103" spans="1:18" ht="12.75" customHeight="1">
      <c r="A103" s="1276"/>
      <c r="B103" s="1277"/>
      <c r="C103" s="1278"/>
      <c r="D103" s="1288"/>
      <c r="E103" s="537" t="s">
        <v>538</v>
      </c>
      <c r="F103" s="539" t="str">
        <f>IFERROR("",E103/210*1000)</f>
        <v/>
      </c>
      <c r="G103" s="537" t="s">
        <v>538</v>
      </c>
      <c r="H103" s="539" t="str">
        <f>IFERROR("",G103/210/SQRT(3)*1000)</f>
        <v/>
      </c>
      <c r="I103" s="1280"/>
      <c r="J103" s="1276"/>
      <c r="K103" s="857"/>
      <c r="L103" s="540">
        <f t="shared" si="36"/>
        <v>0</v>
      </c>
      <c r="M103" s="860"/>
      <c r="N103" s="541">
        <f t="shared" si="37"/>
        <v>0</v>
      </c>
      <c r="O103" s="857"/>
      <c r="P103" s="540">
        <f t="shared" si="38"/>
        <v>0</v>
      </c>
      <c r="Q103" s="860"/>
      <c r="R103" s="542">
        <f t="shared" si="39"/>
        <v>0</v>
      </c>
    </row>
    <row r="104" spans="1:18" ht="12.75" customHeight="1">
      <c r="A104" s="1266">
        <v>147</v>
      </c>
      <c r="B104" s="1268" t="s">
        <v>73</v>
      </c>
      <c r="C104" s="1270">
        <v>150</v>
      </c>
      <c r="D104" s="1272">
        <v>70</v>
      </c>
      <c r="E104" s="537">
        <v>75</v>
      </c>
      <c r="F104" s="539">
        <f t="shared" si="54"/>
        <v>357.14285714285717</v>
      </c>
      <c r="G104" s="537">
        <v>75</v>
      </c>
      <c r="H104" s="539">
        <f t="shared" si="51"/>
        <v>206.19652471058063</v>
      </c>
      <c r="I104" s="1274"/>
      <c r="J104" s="1266">
        <f t="shared" ref="J104" si="56">+K104+K105+O104+O105</f>
        <v>0</v>
      </c>
      <c r="K104" s="857"/>
      <c r="L104" s="540">
        <f t="shared" si="36"/>
        <v>0</v>
      </c>
      <c r="M104" s="860"/>
      <c r="N104" s="541">
        <f t="shared" si="37"/>
        <v>0</v>
      </c>
      <c r="O104" s="857"/>
      <c r="P104" s="540">
        <f t="shared" si="38"/>
        <v>0</v>
      </c>
      <c r="Q104" s="860"/>
      <c r="R104" s="542">
        <f t="shared" si="39"/>
        <v>0</v>
      </c>
    </row>
    <row r="105" spans="1:18" ht="12.75" customHeight="1">
      <c r="A105" s="1276"/>
      <c r="B105" s="1277"/>
      <c r="C105" s="1278"/>
      <c r="D105" s="1279"/>
      <c r="E105" s="537" t="s">
        <v>538</v>
      </c>
      <c r="F105" s="539" t="str">
        <f>IFERROR("",E105/210*1000)</f>
        <v/>
      </c>
      <c r="G105" s="537" t="s">
        <v>538</v>
      </c>
      <c r="H105" s="539" t="str">
        <f>IFERROR("",G105/210/SQRT(3)*1000)</f>
        <v/>
      </c>
      <c r="I105" s="1280"/>
      <c r="J105" s="1276"/>
      <c r="K105" s="857"/>
      <c r="L105" s="540">
        <f t="shared" si="36"/>
        <v>0</v>
      </c>
      <c r="M105" s="860"/>
      <c r="N105" s="541">
        <f t="shared" si="37"/>
        <v>0</v>
      </c>
      <c r="O105" s="857"/>
      <c r="P105" s="540">
        <f t="shared" si="38"/>
        <v>0</v>
      </c>
      <c r="Q105" s="860"/>
      <c r="R105" s="542">
        <f t="shared" si="39"/>
        <v>0</v>
      </c>
    </row>
    <row r="106" spans="1:18" ht="12.75" customHeight="1">
      <c r="A106" s="1266">
        <v>148</v>
      </c>
      <c r="B106" s="1268" t="s">
        <v>486</v>
      </c>
      <c r="C106" s="1270">
        <v>100</v>
      </c>
      <c r="D106" s="1272">
        <v>56</v>
      </c>
      <c r="E106" s="537">
        <v>50</v>
      </c>
      <c r="F106" s="539">
        <f t="shared" si="54"/>
        <v>238.09523809523807</v>
      </c>
      <c r="G106" s="537">
        <v>50</v>
      </c>
      <c r="H106" s="539">
        <f t="shared" si="51"/>
        <v>137.46434980705374</v>
      </c>
      <c r="I106" s="1274"/>
      <c r="J106" s="1266">
        <f>+K106+K107+O106+O107</f>
        <v>0</v>
      </c>
      <c r="K106" s="857"/>
      <c r="L106" s="540">
        <f t="shared" si="36"/>
        <v>0</v>
      </c>
      <c r="M106" s="860"/>
      <c r="N106" s="541">
        <f t="shared" si="37"/>
        <v>0</v>
      </c>
      <c r="O106" s="857"/>
      <c r="P106" s="540">
        <f t="shared" si="38"/>
        <v>0</v>
      </c>
      <c r="Q106" s="860"/>
      <c r="R106" s="542">
        <f t="shared" si="39"/>
        <v>0</v>
      </c>
    </row>
    <row r="107" spans="1:18" ht="12.75" customHeight="1">
      <c r="A107" s="1276"/>
      <c r="B107" s="1277"/>
      <c r="C107" s="1278"/>
      <c r="D107" s="1279"/>
      <c r="E107" s="537" t="s">
        <v>538</v>
      </c>
      <c r="F107" s="539" t="str">
        <f>IFERROR("",E107/210*1000)</f>
        <v/>
      </c>
      <c r="G107" s="537" t="s">
        <v>538</v>
      </c>
      <c r="H107" s="539" t="str">
        <f>IFERROR("",G107/210/SQRT(3)*1000)</f>
        <v/>
      </c>
      <c r="I107" s="1280"/>
      <c r="J107" s="1276"/>
      <c r="K107" s="857"/>
      <c r="L107" s="540">
        <f t="shared" si="36"/>
        <v>0</v>
      </c>
      <c r="M107" s="860"/>
      <c r="N107" s="541">
        <f t="shared" si="37"/>
        <v>0</v>
      </c>
      <c r="O107" s="857"/>
      <c r="P107" s="540">
        <f t="shared" si="38"/>
        <v>0</v>
      </c>
      <c r="Q107" s="860"/>
      <c r="R107" s="542">
        <f t="shared" si="39"/>
        <v>0</v>
      </c>
    </row>
    <row r="108" spans="1:18" ht="12.75" customHeight="1">
      <c r="A108" s="1266">
        <v>149</v>
      </c>
      <c r="B108" s="1268" t="s">
        <v>482</v>
      </c>
      <c r="C108" s="1270">
        <v>125</v>
      </c>
      <c r="D108" s="1272">
        <v>78</v>
      </c>
      <c r="E108" s="537">
        <v>75</v>
      </c>
      <c r="F108" s="539">
        <f t="shared" si="54"/>
        <v>357.14285714285717</v>
      </c>
      <c r="G108" s="537">
        <v>50</v>
      </c>
      <c r="H108" s="539">
        <f t="shared" si="51"/>
        <v>137.46434980705374</v>
      </c>
      <c r="I108" s="1274"/>
      <c r="J108" s="1266">
        <f t="shared" ref="J108" si="57">+K108+K109+O108+O109</f>
        <v>0</v>
      </c>
      <c r="K108" s="857"/>
      <c r="L108" s="540">
        <f t="shared" si="36"/>
        <v>0</v>
      </c>
      <c r="M108" s="860"/>
      <c r="N108" s="541">
        <f t="shared" si="37"/>
        <v>0</v>
      </c>
      <c r="O108" s="857"/>
      <c r="P108" s="540">
        <f t="shared" si="38"/>
        <v>0</v>
      </c>
      <c r="Q108" s="860"/>
      <c r="R108" s="542">
        <f t="shared" si="39"/>
        <v>0</v>
      </c>
    </row>
    <row r="109" spans="1:18" ht="12.75" customHeight="1">
      <c r="A109" s="1276"/>
      <c r="B109" s="1277"/>
      <c r="C109" s="1278"/>
      <c r="D109" s="1279"/>
      <c r="E109" s="537" t="s">
        <v>538</v>
      </c>
      <c r="F109" s="539" t="str">
        <f>IFERROR("",E109/210*1000)</f>
        <v/>
      </c>
      <c r="G109" s="537" t="s">
        <v>538</v>
      </c>
      <c r="H109" s="539" t="str">
        <f>IFERROR("",G109/210/SQRT(3)*1000)</f>
        <v/>
      </c>
      <c r="I109" s="1280"/>
      <c r="J109" s="1276"/>
      <c r="K109" s="857"/>
      <c r="L109" s="540">
        <f t="shared" si="36"/>
        <v>0</v>
      </c>
      <c r="M109" s="860"/>
      <c r="N109" s="541">
        <f t="shared" si="37"/>
        <v>0</v>
      </c>
      <c r="O109" s="857"/>
      <c r="P109" s="540">
        <f t="shared" si="38"/>
        <v>0</v>
      </c>
      <c r="Q109" s="860"/>
      <c r="R109" s="542">
        <f t="shared" si="39"/>
        <v>0</v>
      </c>
    </row>
    <row r="110" spans="1:18" ht="12.75" customHeight="1">
      <c r="A110" s="1266">
        <v>150</v>
      </c>
      <c r="B110" s="1268" t="s">
        <v>539</v>
      </c>
      <c r="C110" s="1270">
        <v>125</v>
      </c>
      <c r="D110" s="1272">
        <v>74</v>
      </c>
      <c r="E110" s="537">
        <v>75</v>
      </c>
      <c r="F110" s="539">
        <f t="shared" ref="F110:F152" si="58">E110/210*1000</f>
        <v>357.14285714285717</v>
      </c>
      <c r="G110" s="537">
        <v>50</v>
      </c>
      <c r="H110" s="539">
        <f t="shared" ref="H110:H152" si="59">G110/210/SQRT(3)*1000</f>
        <v>137.46434980705374</v>
      </c>
      <c r="I110" s="1274"/>
      <c r="J110" s="1266">
        <f t="shared" ref="J110" si="60">+K110+K111+O110+O111</f>
        <v>0</v>
      </c>
      <c r="K110" s="857"/>
      <c r="L110" s="540">
        <f t="shared" si="36"/>
        <v>0</v>
      </c>
      <c r="M110" s="860"/>
      <c r="N110" s="541">
        <f t="shared" si="37"/>
        <v>0</v>
      </c>
      <c r="O110" s="857"/>
      <c r="P110" s="540">
        <f t="shared" si="38"/>
        <v>0</v>
      </c>
      <c r="Q110" s="860"/>
      <c r="R110" s="542">
        <f t="shared" si="39"/>
        <v>0</v>
      </c>
    </row>
    <row r="111" spans="1:18" ht="12.75" customHeight="1">
      <c r="A111" s="1276"/>
      <c r="B111" s="1277"/>
      <c r="C111" s="1278"/>
      <c r="D111" s="1279"/>
      <c r="E111" s="537" t="s">
        <v>538</v>
      </c>
      <c r="F111" s="539" t="str">
        <f>IFERROR("",E111/210*1000)</f>
        <v/>
      </c>
      <c r="G111" s="537" t="s">
        <v>538</v>
      </c>
      <c r="H111" s="539" t="str">
        <f>IFERROR("",G111/210/SQRT(3)*1000)</f>
        <v/>
      </c>
      <c r="I111" s="1280"/>
      <c r="J111" s="1276"/>
      <c r="K111" s="857"/>
      <c r="L111" s="540">
        <f t="shared" si="36"/>
        <v>0</v>
      </c>
      <c r="M111" s="860"/>
      <c r="N111" s="541">
        <f t="shared" si="37"/>
        <v>0</v>
      </c>
      <c r="O111" s="857"/>
      <c r="P111" s="540">
        <f t="shared" si="38"/>
        <v>0</v>
      </c>
      <c r="Q111" s="860"/>
      <c r="R111" s="542">
        <f t="shared" si="39"/>
        <v>0</v>
      </c>
    </row>
    <row r="112" spans="1:18" ht="12.75" customHeight="1">
      <c r="A112" s="1266">
        <v>151</v>
      </c>
      <c r="B112" s="1268" t="s">
        <v>540</v>
      </c>
      <c r="C112" s="1270">
        <v>150</v>
      </c>
      <c r="D112" s="1272">
        <v>116</v>
      </c>
      <c r="E112" s="537">
        <v>100</v>
      </c>
      <c r="F112" s="539">
        <f t="shared" si="58"/>
        <v>476.19047619047615</v>
      </c>
      <c r="G112" s="537">
        <v>50</v>
      </c>
      <c r="H112" s="539">
        <f t="shared" si="59"/>
        <v>137.46434980705374</v>
      </c>
      <c r="I112" s="1274"/>
      <c r="J112" s="1266">
        <f t="shared" ref="J112" si="61">+K112+K113+O112+O113</f>
        <v>0</v>
      </c>
      <c r="K112" s="857"/>
      <c r="L112" s="540">
        <f t="shared" si="36"/>
        <v>0</v>
      </c>
      <c r="M112" s="860"/>
      <c r="N112" s="541">
        <f t="shared" si="37"/>
        <v>0</v>
      </c>
      <c r="O112" s="857"/>
      <c r="P112" s="540">
        <f t="shared" si="38"/>
        <v>0</v>
      </c>
      <c r="Q112" s="860"/>
      <c r="R112" s="542">
        <f t="shared" si="39"/>
        <v>0</v>
      </c>
    </row>
    <row r="113" spans="1:18" ht="12.75" customHeight="1">
      <c r="A113" s="1276"/>
      <c r="B113" s="1277"/>
      <c r="C113" s="1278"/>
      <c r="D113" s="1279"/>
      <c r="E113" s="537" t="s">
        <v>538</v>
      </c>
      <c r="F113" s="539" t="str">
        <f>IFERROR("",E113/210*1000)</f>
        <v/>
      </c>
      <c r="G113" s="537" t="s">
        <v>538</v>
      </c>
      <c r="H113" s="539" t="str">
        <f>IFERROR("",G113/210/SQRT(3)*1000)</f>
        <v/>
      </c>
      <c r="I113" s="1280"/>
      <c r="J113" s="1276"/>
      <c r="K113" s="857"/>
      <c r="L113" s="540">
        <f t="shared" si="36"/>
        <v>0</v>
      </c>
      <c r="M113" s="860"/>
      <c r="N113" s="541">
        <f t="shared" si="37"/>
        <v>0</v>
      </c>
      <c r="O113" s="857"/>
      <c r="P113" s="540">
        <f t="shared" si="38"/>
        <v>0</v>
      </c>
      <c r="Q113" s="860"/>
      <c r="R113" s="542">
        <f t="shared" si="39"/>
        <v>0</v>
      </c>
    </row>
    <row r="114" spans="1:18" ht="12.75" customHeight="1">
      <c r="A114" s="1266">
        <v>201</v>
      </c>
      <c r="B114" s="1268" t="s">
        <v>177</v>
      </c>
      <c r="C114" s="1270">
        <v>150</v>
      </c>
      <c r="D114" s="1287">
        <v>44</v>
      </c>
      <c r="E114" s="537">
        <v>75</v>
      </c>
      <c r="F114" s="539">
        <f t="shared" si="58"/>
        <v>357.14285714285717</v>
      </c>
      <c r="G114" s="537">
        <v>75</v>
      </c>
      <c r="H114" s="539">
        <f t="shared" si="59"/>
        <v>206.19652471058063</v>
      </c>
      <c r="I114" s="1274"/>
      <c r="J114" s="1266">
        <f t="shared" ref="J114" si="62">+K114+K115+O114+O115</f>
        <v>0</v>
      </c>
      <c r="K114" s="857"/>
      <c r="L114" s="540">
        <f t="shared" si="36"/>
        <v>0</v>
      </c>
      <c r="M114" s="860"/>
      <c r="N114" s="541">
        <f t="shared" si="37"/>
        <v>0</v>
      </c>
      <c r="O114" s="857"/>
      <c r="P114" s="540">
        <f t="shared" si="38"/>
        <v>0</v>
      </c>
      <c r="Q114" s="860"/>
      <c r="R114" s="542">
        <f t="shared" si="39"/>
        <v>0</v>
      </c>
    </row>
    <row r="115" spans="1:18" ht="12.75" customHeight="1">
      <c r="A115" s="1276"/>
      <c r="B115" s="1277"/>
      <c r="C115" s="1278"/>
      <c r="D115" s="1288"/>
      <c r="E115" s="537" t="s">
        <v>538</v>
      </c>
      <c r="F115" s="539" t="str">
        <f>IFERROR("",E115/210*1000)</f>
        <v/>
      </c>
      <c r="G115" s="537" t="s">
        <v>538</v>
      </c>
      <c r="H115" s="539" t="str">
        <f>IFERROR("",G115/210/SQRT(3)*1000)</f>
        <v/>
      </c>
      <c r="I115" s="1280"/>
      <c r="J115" s="1276"/>
      <c r="K115" s="857"/>
      <c r="L115" s="540">
        <f t="shared" si="36"/>
        <v>0</v>
      </c>
      <c r="M115" s="860"/>
      <c r="N115" s="541">
        <f t="shared" si="37"/>
        <v>0</v>
      </c>
      <c r="O115" s="857"/>
      <c r="P115" s="540">
        <f t="shared" si="38"/>
        <v>0</v>
      </c>
      <c r="Q115" s="860"/>
      <c r="R115" s="542">
        <f t="shared" si="39"/>
        <v>0</v>
      </c>
    </row>
    <row r="116" spans="1:18" ht="12.75" customHeight="1">
      <c r="A116" s="1266">
        <v>202</v>
      </c>
      <c r="B116" s="1268" t="s">
        <v>178</v>
      </c>
      <c r="C116" s="1270">
        <v>200</v>
      </c>
      <c r="D116" s="1272">
        <v>72</v>
      </c>
      <c r="E116" s="537">
        <v>100</v>
      </c>
      <c r="F116" s="539">
        <f t="shared" si="58"/>
        <v>476.19047619047615</v>
      </c>
      <c r="G116" s="537">
        <v>100</v>
      </c>
      <c r="H116" s="539">
        <f t="shared" si="59"/>
        <v>274.92869961410747</v>
      </c>
      <c r="I116" s="1274"/>
      <c r="J116" s="1266">
        <f t="shared" ref="J116" si="63">+K116+K117+O116+O117</f>
        <v>0</v>
      </c>
      <c r="K116" s="857"/>
      <c r="L116" s="540">
        <f t="shared" si="36"/>
        <v>0</v>
      </c>
      <c r="M116" s="860"/>
      <c r="N116" s="541">
        <f t="shared" si="37"/>
        <v>0</v>
      </c>
      <c r="O116" s="857"/>
      <c r="P116" s="540">
        <f t="shared" si="38"/>
        <v>0</v>
      </c>
      <c r="Q116" s="860"/>
      <c r="R116" s="542">
        <f t="shared" si="39"/>
        <v>0</v>
      </c>
    </row>
    <row r="117" spans="1:18" ht="12.75" customHeight="1">
      <c r="A117" s="1276"/>
      <c r="B117" s="1277"/>
      <c r="C117" s="1278"/>
      <c r="D117" s="1279"/>
      <c r="E117" s="537" t="s">
        <v>538</v>
      </c>
      <c r="F117" s="539" t="str">
        <f>IFERROR("",E117/210*1000)</f>
        <v/>
      </c>
      <c r="G117" s="537" t="s">
        <v>538</v>
      </c>
      <c r="H117" s="539" t="str">
        <f>IFERROR("",G117/210/SQRT(3)*1000)</f>
        <v/>
      </c>
      <c r="I117" s="1280"/>
      <c r="J117" s="1276"/>
      <c r="K117" s="857"/>
      <c r="L117" s="540">
        <f t="shared" si="36"/>
        <v>0</v>
      </c>
      <c r="M117" s="860"/>
      <c r="N117" s="541">
        <f t="shared" si="37"/>
        <v>0</v>
      </c>
      <c r="O117" s="857"/>
      <c r="P117" s="540">
        <f t="shared" si="38"/>
        <v>0</v>
      </c>
      <c r="Q117" s="860"/>
      <c r="R117" s="542">
        <f t="shared" si="39"/>
        <v>0</v>
      </c>
    </row>
    <row r="118" spans="1:18" ht="12.75" customHeight="1">
      <c r="A118" s="1266">
        <v>203</v>
      </c>
      <c r="B118" s="1268" t="s">
        <v>179</v>
      </c>
      <c r="C118" s="1270">
        <v>325</v>
      </c>
      <c r="D118" s="1272">
        <v>75</v>
      </c>
      <c r="E118" s="537">
        <v>75</v>
      </c>
      <c r="F118" s="539">
        <f t="shared" si="58"/>
        <v>357.14285714285717</v>
      </c>
      <c r="G118" s="537">
        <v>50</v>
      </c>
      <c r="H118" s="539">
        <f t="shared" si="59"/>
        <v>137.46434980705374</v>
      </c>
      <c r="I118" s="1274"/>
      <c r="J118" s="1266">
        <f>+K118+K119+O118+O119</f>
        <v>0</v>
      </c>
      <c r="K118" s="857"/>
      <c r="L118" s="540">
        <f t="shared" si="36"/>
        <v>0</v>
      </c>
      <c r="M118" s="860"/>
      <c r="N118" s="541">
        <f t="shared" si="37"/>
        <v>0</v>
      </c>
      <c r="O118" s="857"/>
      <c r="P118" s="540">
        <f t="shared" si="38"/>
        <v>0</v>
      </c>
      <c r="Q118" s="860"/>
      <c r="R118" s="542">
        <f t="shared" si="39"/>
        <v>0</v>
      </c>
    </row>
    <row r="119" spans="1:18" ht="12.75" customHeight="1">
      <c r="A119" s="1276"/>
      <c r="B119" s="1277"/>
      <c r="C119" s="1278"/>
      <c r="D119" s="1279"/>
      <c r="E119" s="537">
        <v>0</v>
      </c>
      <c r="F119" s="539">
        <f t="shared" si="58"/>
        <v>0</v>
      </c>
      <c r="G119" s="537">
        <v>200</v>
      </c>
      <c r="H119" s="539">
        <f t="shared" si="59"/>
        <v>549.85739922821494</v>
      </c>
      <c r="I119" s="1280"/>
      <c r="J119" s="1276"/>
      <c r="K119" s="857"/>
      <c r="L119" s="540">
        <f t="shared" si="36"/>
        <v>0</v>
      </c>
      <c r="M119" s="860"/>
      <c r="N119" s="541">
        <f t="shared" si="37"/>
        <v>0</v>
      </c>
      <c r="O119" s="857"/>
      <c r="P119" s="540">
        <f t="shared" si="38"/>
        <v>0</v>
      </c>
      <c r="Q119" s="860"/>
      <c r="R119" s="542">
        <f t="shared" si="39"/>
        <v>0</v>
      </c>
    </row>
    <row r="120" spans="1:18" ht="12.75" customHeight="1">
      <c r="A120" s="1266">
        <v>204</v>
      </c>
      <c r="B120" s="1268" t="s">
        <v>180</v>
      </c>
      <c r="C120" s="1270">
        <v>150</v>
      </c>
      <c r="D120" s="1272">
        <v>50</v>
      </c>
      <c r="E120" s="537">
        <v>75</v>
      </c>
      <c r="F120" s="539">
        <f t="shared" si="58"/>
        <v>357.14285714285717</v>
      </c>
      <c r="G120" s="537">
        <v>75</v>
      </c>
      <c r="H120" s="539">
        <f t="shared" si="59"/>
        <v>206.19652471058063</v>
      </c>
      <c r="I120" s="1274"/>
      <c r="J120" s="1266">
        <f t="shared" ref="J120" si="64">+K120+K121+O120+O121</f>
        <v>0</v>
      </c>
      <c r="K120" s="857"/>
      <c r="L120" s="540">
        <f t="shared" si="36"/>
        <v>0</v>
      </c>
      <c r="M120" s="860"/>
      <c r="N120" s="541">
        <f t="shared" si="37"/>
        <v>0</v>
      </c>
      <c r="O120" s="857"/>
      <c r="P120" s="540">
        <f t="shared" si="38"/>
        <v>0</v>
      </c>
      <c r="Q120" s="860"/>
      <c r="R120" s="542">
        <f t="shared" si="39"/>
        <v>0</v>
      </c>
    </row>
    <row r="121" spans="1:18" ht="12.75" customHeight="1">
      <c r="A121" s="1276"/>
      <c r="B121" s="1277"/>
      <c r="C121" s="1278"/>
      <c r="D121" s="1279"/>
      <c r="E121" s="537" t="s">
        <v>538</v>
      </c>
      <c r="F121" s="539" t="str">
        <f>IFERROR("",E121/210*1000)</f>
        <v/>
      </c>
      <c r="G121" s="537" t="s">
        <v>538</v>
      </c>
      <c r="H121" s="539" t="str">
        <f>IFERROR("",G121/210/SQRT(3)*1000)</f>
        <v/>
      </c>
      <c r="I121" s="1280"/>
      <c r="J121" s="1276"/>
      <c r="K121" s="857"/>
      <c r="L121" s="540">
        <f t="shared" si="36"/>
        <v>0</v>
      </c>
      <c r="M121" s="860"/>
      <c r="N121" s="541">
        <f t="shared" si="37"/>
        <v>0</v>
      </c>
      <c r="O121" s="857"/>
      <c r="P121" s="540">
        <f t="shared" si="38"/>
        <v>0</v>
      </c>
      <c r="Q121" s="860"/>
      <c r="R121" s="542">
        <f t="shared" si="39"/>
        <v>0</v>
      </c>
    </row>
    <row r="122" spans="1:18" ht="12.75" customHeight="1">
      <c r="A122" s="1266">
        <v>205</v>
      </c>
      <c r="B122" s="1268" t="s">
        <v>181</v>
      </c>
      <c r="C122" s="1270">
        <v>200</v>
      </c>
      <c r="D122" s="1272">
        <v>55</v>
      </c>
      <c r="E122" s="537">
        <v>100</v>
      </c>
      <c r="F122" s="539">
        <f t="shared" si="58"/>
        <v>476.19047619047615</v>
      </c>
      <c r="G122" s="537">
        <v>100</v>
      </c>
      <c r="H122" s="539">
        <f t="shared" si="59"/>
        <v>274.92869961410747</v>
      </c>
      <c r="I122" s="1274"/>
      <c r="J122" s="1266">
        <f t="shared" ref="J122" si="65">+K122+K123+O122+O123</f>
        <v>0</v>
      </c>
      <c r="K122" s="857"/>
      <c r="L122" s="540">
        <f t="shared" si="36"/>
        <v>0</v>
      </c>
      <c r="M122" s="860"/>
      <c r="N122" s="541">
        <f t="shared" si="37"/>
        <v>0</v>
      </c>
      <c r="O122" s="857"/>
      <c r="P122" s="540">
        <f t="shared" si="38"/>
        <v>0</v>
      </c>
      <c r="Q122" s="860"/>
      <c r="R122" s="542">
        <f t="shared" si="39"/>
        <v>0</v>
      </c>
    </row>
    <row r="123" spans="1:18" ht="12.75" customHeight="1">
      <c r="A123" s="1276"/>
      <c r="B123" s="1277"/>
      <c r="C123" s="1278"/>
      <c r="D123" s="1279"/>
      <c r="E123" s="537" t="s">
        <v>538</v>
      </c>
      <c r="F123" s="539" t="str">
        <f>IFERROR("",E123/210*1000)</f>
        <v/>
      </c>
      <c r="G123" s="537" t="s">
        <v>538</v>
      </c>
      <c r="H123" s="539" t="str">
        <f>IFERROR("",G123/210/SQRT(3)*1000)</f>
        <v/>
      </c>
      <c r="I123" s="1280"/>
      <c r="J123" s="1276"/>
      <c r="K123" s="857"/>
      <c r="L123" s="540">
        <f t="shared" si="36"/>
        <v>0</v>
      </c>
      <c r="M123" s="860"/>
      <c r="N123" s="541">
        <f t="shared" si="37"/>
        <v>0</v>
      </c>
      <c r="O123" s="857"/>
      <c r="P123" s="540">
        <f t="shared" si="38"/>
        <v>0</v>
      </c>
      <c r="Q123" s="860"/>
      <c r="R123" s="542">
        <f t="shared" si="39"/>
        <v>0</v>
      </c>
    </row>
    <row r="124" spans="1:18" ht="12.75" customHeight="1">
      <c r="A124" s="1266">
        <v>206</v>
      </c>
      <c r="B124" s="1268" t="s">
        <v>541</v>
      </c>
      <c r="C124" s="1270">
        <v>200</v>
      </c>
      <c r="D124" s="1287">
        <v>88</v>
      </c>
      <c r="E124" s="537">
        <v>100</v>
      </c>
      <c r="F124" s="539">
        <f t="shared" si="58"/>
        <v>476.19047619047615</v>
      </c>
      <c r="G124" s="537">
        <v>100</v>
      </c>
      <c r="H124" s="539">
        <f t="shared" si="59"/>
        <v>274.92869961410747</v>
      </c>
      <c r="I124" s="1274"/>
      <c r="J124" s="1266">
        <f t="shared" ref="J124" si="66">+K124+K125+O124+O125</f>
        <v>0</v>
      </c>
      <c r="K124" s="857"/>
      <c r="L124" s="540">
        <f t="shared" si="36"/>
        <v>0</v>
      </c>
      <c r="M124" s="860"/>
      <c r="N124" s="541">
        <f t="shared" si="37"/>
        <v>0</v>
      </c>
      <c r="O124" s="857"/>
      <c r="P124" s="540">
        <f t="shared" si="38"/>
        <v>0</v>
      </c>
      <c r="Q124" s="860"/>
      <c r="R124" s="542">
        <f t="shared" si="39"/>
        <v>0</v>
      </c>
    </row>
    <row r="125" spans="1:18" ht="12.75" customHeight="1">
      <c r="A125" s="1276"/>
      <c r="B125" s="1277"/>
      <c r="C125" s="1278"/>
      <c r="D125" s="1288"/>
      <c r="E125" s="537" t="s">
        <v>538</v>
      </c>
      <c r="F125" s="539" t="str">
        <f>IFERROR("",E125/210*1000)</f>
        <v/>
      </c>
      <c r="G125" s="537" t="s">
        <v>538</v>
      </c>
      <c r="H125" s="539" t="str">
        <f>IFERROR("",G125/210/SQRT(3)*1000)</f>
        <v/>
      </c>
      <c r="I125" s="1280"/>
      <c r="J125" s="1276"/>
      <c r="K125" s="857"/>
      <c r="L125" s="540">
        <f t="shared" si="36"/>
        <v>0</v>
      </c>
      <c r="M125" s="860"/>
      <c r="N125" s="541">
        <f t="shared" si="37"/>
        <v>0</v>
      </c>
      <c r="O125" s="857"/>
      <c r="P125" s="540">
        <f t="shared" si="38"/>
        <v>0</v>
      </c>
      <c r="Q125" s="860"/>
      <c r="R125" s="542">
        <f t="shared" si="39"/>
        <v>0</v>
      </c>
    </row>
    <row r="126" spans="1:18" ht="12.75" customHeight="1">
      <c r="A126" s="1266">
        <v>207</v>
      </c>
      <c r="B126" s="1268" t="s">
        <v>182</v>
      </c>
      <c r="C126" s="1270">
        <v>275</v>
      </c>
      <c r="D126" s="1272">
        <v>51</v>
      </c>
      <c r="E126" s="537">
        <v>75</v>
      </c>
      <c r="F126" s="539">
        <f t="shared" si="58"/>
        <v>357.14285714285717</v>
      </c>
      <c r="G126" s="537">
        <v>200</v>
      </c>
      <c r="H126" s="539">
        <f t="shared" si="59"/>
        <v>549.85739922821494</v>
      </c>
      <c r="I126" s="1274"/>
      <c r="J126" s="1266">
        <f t="shared" ref="J126" si="67">+K126+K127+O126+O127</f>
        <v>0</v>
      </c>
      <c r="K126" s="857"/>
      <c r="L126" s="540">
        <f t="shared" si="36"/>
        <v>0</v>
      </c>
      <c r="M126" s="860"/>
      <c r="N126" s="541">
        <f t="shared" si="37"/>
        <v>0</v>
      </c>
      <c r="O126" s="857"/>
      <c r="P126" s="540">
        <f t="shared" si="38"/>
        <v>0</v>
      </c>
      <c r="Q126" s="860"/>
      <c r="R126" s="542">
        <f t="shared" si="39"/>
        <v>0</v>
      </c>
    </row>
    <row r="127" spans="1:18" ht="12.75" customHeight="1">
      <c r="A127" s="1276"/>
      <c r="B127" s="1277"/>
      <c r="C127" s="1278"/>
      <c r="D127" s="1279"/>
      <c r="E127" s="537" t="s">
        <v>538</v>
      </c>
      <c r="F127" s="539" t="str">
        <f>IFERROR("",E127/210*1000)</f>
        <v/>
      </c>
      <c r="G127" s="537" t="s">
        <v>538</v>
      </c>
      <c r="H127" s="539" t="str">
        <f>IFERROR("",G127/210/SQRT(3)*1000)</f>
        <v/>
      </c>
      <c r="I127" s="1280"/>
      <c r="J127" s="1276"/>
      <c r="K127" s="857"/>
      <c r="L127" s="540">
        <f t="shared" si="36"/>
        <v>0</v>
      </c>
      <c r="M127" s="860"/>
      <c r="N127" s="541">
        <f t="shared" si="37"/>
        <v>0</v>
      </c>
      <c r="O127" s="857"/>
      <c r="P127" s="540">
        <f t="shared" si="38"/>
        <v>0</v>
      </c>
      <c r="Q127" s="860"/>
      <c r="R127" s="542">
        <f t="shared" si="39"/>
        <v>0</v>
      </c>
    </row>
    <row r="128" spans="1:18" ht="12.75" customHeight="1">
      <c r="A128" s="1266">
        <v>208</v>
      </c>
      <c r="B128" s="1268" t="s">
        <v>183</v>
      </c>
      <c r="C128" s="1270">
        <v>175</v>
      </c>
      <c r="D128" s="1272">
        <v>90</v>
      </c>
      <c r="E128" s="537">
        <v>75</v>
      </c>
      <c r="F128" s="539">
        <f t="shared" si="58"/>
        <v>357.14285714285717</v>
      </c>
      <c r="G128" s="537">
        <v>100</v>
      </c>
      <c r="H128" s="539">
        <f t="shared" si="59"/>
        <v>274.92869961410747</v>
      </c>
      <c r="I128" s="1274"/>
      <c r="J128" s="1266">
        <f>+K128+K129+O128+O129</f>
        <v>0</v>
      </c>
      <c r="K128" s="857"/>
      <c r="L128" s="540">
        <f t="shared" si="36"/>
        <v>0</v>
      </c>
      <c r="M128" s="860"/>
      <c r="N128" s="541">
        <f t="shared" si="37"/>
        <v>0</v>
      </c>
      <c r="O128" s="857"/>
      <c r="P128" s="540">
        <f t="shared" si="38"/>
        <v>0</v>
      </c>
      <c r="Q128" s="860"/>
      <c r="R128" s="542">
        <f t="shared" si="39"/>
        <v>0</v>
      </c>
    </row>
    <row r="129" spans="1:18" ht="12.75" customHeight="1">
      <c r="A129" s="1276"/>
      <c r="B129" s="1277"/>
      <c r="C129" s="1278"/>
      <c r="D129" s="1279"/>
      <c r="E129" s="537" t="s">
        <v>538</v>
      </c>
      <c r="F129" s="539" t="str">
        <f>IFERROR("",E129/210*1000)</f>
        <v/>
      </c>
      <c r="G129" s="537" t="s">
        <v>538</v>
      </c>
      <c r="H129" s="539" t="str">
        <f>IFERROR("",G129/210/SQRT(3)*1000)</f>
        <v/>
      </c>
      <c r="I129" s="1280"/>
      <c r="J129" s="1276"/>
      <c r="K129" s="857"/>
      <c r="L129" s="540">
        <f t="shared" si="36"/>
        <v>0</v>
      </c>
      <c r="M129" s="860"/>
      <c r="N129" s="541">
        <f t="shared" si="37"/>
        <v>0</v>
      </c>
      <c r="O129" s="857"/>
      <c r="P129" s="540">
        <f t="shared" si="38"/>
        <v>0</v>
      </c>
      <c r="Q129" s="860"/>
      <c r="R129" s="542">
        <f t="shared" si="39"/>
        <v>0</v>
      </c>
    </row>
    <row r="130" spans="1:18" ht="12.75" customHeight="1">
      <c r="A130" s="1266">
        <v>209</v>
      </c>
      <c r="B130" s="1268" t="s">
        <v>184</v>
      </c>
      <c r="C130" s="1270">
        <v>325</v>
      </c>
      <c r="D130" s="1272">
        <v>58</v>
      </c>
      <c r="E130" s="537">
        <v>75</v>
      </c>
      <c r="F130" s="539">
        <f t="shared" si="58"/>
        <v>357.14285714285717</v>
      </c>
      <c r="G130" s="537">
        <v>50</v>
      </c>
      <c r="H130" s="539">
        <f t="shared" si="59"/>
        <v>137.46434980705374</v>
      </c>
      <c r="I130" s="1274"/>
      <c r="J130" s="1266">
        <f t="shared" ref="J130" si="68">+K130+K131+O130+O131</f>
        <v>0</v>
      </c>
      <c r="K130" s="857"/>
      <c r="L130" s="540">
        <f t="shared" si="36"/>
        <v>0</v>
      </c>
      <c r="M130" s="860"/>
      <c r="N130" s="541">
        <f t="shared" si="37"/>
        <v>0</v>
      </c>
      <c r="O130" s="857"/>
      <c r="P130" s="540">
        <f t="shared" si="38"/>
        <v>0</v>
      </c>
      <c r="Q130" s="860"/>
      <c r="R130" s="542">
        <f t="shared" si="39"/>
        <v>0</v>
      </c>
    </row>
    <row r="131" spans="1:18" ht="12.75" customHeight="1">
      <c r="A131" s="1276"/>
      <c r="B131" s="1277"/>
      <c r="C131" s="1278"/>
      <c r="D131" s="1279"/>
      <c r="E131" s="537">
        <v>0</v>
      </c>
      <c r="F131" s="539">
        <f t="shared" si="58"/>
        <v>0</v>
      </c>
      <c r="G131" s="537">
        <v>200</v>
      </c>
      <c r="H131" s="539">
        <f t="shared" si="59"/>
        <v>549.85739922821494</v>
      </c>
      <c r="I131" s="1280"/>
      <c r="J131" s="1276"/>
      <c r="K131" s="857"/>
      <c r="L131" s="540">
        <f t="shared" si="36"/>
        <v>0</v>
      </c>
      <c r="M131" s="860"/>
      <c r="N131" s="541">
        <f t="shared" si="37"/>
        <v>0</v>
      </c>
      <c r="O131" s="857"/>
      <c r="P131" s="540">
        <f t="shared" si="38"/>
        <v>0</v>
      </c>
      <c r="Q131" s="860"/>
      <c r="R131" s="542">
        <f t="shared" si="39"/>
        <v>0</v>
      </c>
    </row>
    <row r="132" spans="1:18" ht="12.75" customHeight="1">
      <c r="A132" s="1266">
        <v>210</v>
      </c>
      <c r="B132" s="1268" t="s">
        <v>185</v>
      </c>
      <c r="C132" s="1270">
        <v>250</v>
      </c>
      <c r="D132" s="1272">
        <v>245</v>
      </c>
      <c r="E132" s="537">
        <v>50</v>
      </c>
      <c r="F132" s="539">
        <f t="shared" si="58"/>
        <v>238.09523809523807</v>
      </c>
      <c r="G132" s="537">
        <v>200</v>
      </c>
      <c r="H132" s="539">
        <f t="shared" si="59"/>
        <v>549.85739922821494</v>
      </c>
      <c r="I132" s="1274"/>
      <c r="J132" s="1266">
        <f t="shared" ref="J132" si="69">+K132+K133+O132+O133</f>
        <v>0</v>
      </c>
      <c r="K132" s="857"/>
      <c r="L132" s="540">
        <f t="shared" si="36"/>
        <v>0</v>
      </c>
      <c r="M132" s="860"/>
      <c r="N132" s="541">
        <f t="shared" si="37"/>
        <v>0</v>
      </c>
      <c r="O132" s="857"/>
      <c r="P132" s="540">
        <f t="shared" si="38"/>
        <v>0</v>
      </c>
      <c r="Q132" s="860"/>
      <c r="R132" s="542">
        <f t="shared" si="39"/>
        <v>0</v>
      </c>
    </row>
    <row r="133" spans="1:18" ht="12.75" customHeight="1">
      <c r="A133" s="1276"/>
      <c r="B133" s="1277"/>
      <c r="C133" s="1278"/>
      <c r="D133" s="1279"/>
      <c r="E133" s="537" t="s">
        <v>538</v>
      </c>
      <c r="F133" s="539" t="str">
        <f>IFERROR("",E133/210*1000)</f>
        <v/>
      </c>
      <c r="G133" s="537" t="s">
        <v>538</v>
      </c>
      <c r="H133" s="539" t="str">
        <f>IFERROR("",G133/210/SQRT(3)*1000)</f>
        <v/>
      </c>
      <c r="I133" s="1280"/>
      <c r="J133" s="1276"/>
      <c r="K133" s="857"/>
      <c r="L133" s="540">
        <f t="shared" si="36"/>
        <v>0</v>
      </c>
      <c r="M133" s="860"/>
      <c r="N133" s="541">
        <f t="shared" si="37"/>
        <v>0</v>
      </c>
      <c r="O133" s="857"/>
      <c r="P133" s="540">
        <f t="shared" si="38"/>
        <v>0</v>
      </c>
      <c r="Q133" s="860"/>
      <c r="R133" s="542">
        <f t="shared" si="39"/>
        <v>0</v>
      </c>
    </row>
    <row r="134" spans="1:18" ht="12.75" customHeight="1">
      <c r="A134" s="1266">
        <v>211</v>
      </c>
      <c r="B134" s="1268" t="s">
        <v>186</v>
      </c>
      <c r="C134" s="1270">
        <v>125</v>
      </c>
      <c r="D134" s="1287">
        <v>60</v>
      </c>
      <c r="E134" s="537">
        <v>75</v>
      </c>
      <c r="F134" s="539">
        <f t="shared" si="58"/>
        <v>357.14285714285717</v>
      </c>
      <c r="G134" s="537">
        <v>50</v>
      </c>
      <c r="H134" s="539">
        <f t="shared" si="59"/>
        <v>137.46434980705374</v>
      </c>
      <c r="I134" s="1274"/>
      <c r="J134" s="1266">
        <f t="shared" ref="J134" si="70">+K134+K135+O134+O135</f>
        <v>0</v>
      </c>
      <c r="K134" s="857"/>
      <c r="L134" s="540">
        <f t="shared" si="36"/>
        <v>0</v>
      </c>
      <c r="M134" s="860"/>
      <c r="N134" s="541">
        <f t="shared" si="37"/>
        <v>0</v>
      </c>
      <c r="O134" s="857"/>
      <c r="P134" s="540">
        <f t="shared" si="38"/>
        <v>0</v>
      </c>
      <c r="Q134" s="860"/>
      <c r="R134" s="542">
        <f t="shared" si="39"/>
        <v>0</v>
      </c>
    </row>
    <row r="135" spans="1:18" ht="12.75" customHeight="1">
      <c r="A135" s="1276"/>
      <c r="B135" s="1277"/>
      <c r="C135" s="1278"/>
      <c r="D135" s="1288"/>
      <c r="E135" s="537" t="s">
        <v>538</v>
      </c>
      <c r="F135" s="539" t="str">
        <f>IFERROR("",E135/210*1000)</f>
        <v/>
      </c>
      <c r="G135" s="537" t="s">
        <v>538</v>
      </c>
      <c r="H135" s="539" t="str">
        <f>IFERROR("",G135/210/SQRT(3)*1000)</f>
        <v/>
      </c>
      <c r="I135" s="1280"/>
      <c r="J135" s="1276"/>
      <c r="K135" s="857"/>
      <c r="L135" s="540">
        <f t="shared" si="36"/>
        <v>0</v>
      </c>
      <c r="M135" s="860"/>
      <c r="N135" s="541">
        <f t="shared" si="37"/>
        <v>0</v>
      </c>
      <c r="O135" s="857"/>
      <c r="P135" s="540">
        <f t="shared" si="38"/>
        <v>0</v>
      </c>
      <c r="Q135" s="860"/>
      <c r="R135" s="542">
        <f t="shared" si="39"/>
        <v>0</v>
      </c>
    </row>
    <row r="136" spans="1:18" ht="12.75" customHeight="1">
      <c r="A136" s="1266">
        <v>212</v>
      </c>
      <c r="B136" s="1268" t="s">
        <v>187</v>
      </c>
      <c r="C136" s="1270">
        <v>275</v>
      </c>
      <c r="D136" s="1272">
        <v>51</v>
      </c>
      <c r="E136" s="537">
        <v>75</v>
      </c>
      <c r="F136" s="539">
        <f t="shared" si="58"/>
        <v>357.14285714285717</v>
      </c>
      <c r="G136" s="537">
        <v>200</v>
      </c>
      <c r="H136" s="539">
        <f t="shared" si="59"/>
        <v>549.85739922821494</v>
      </c>
      <c r="I136" s="1274"/>
      <c r="J136" s="1266">
        <f t="shared" ref="J136" si="71">+K136+K137+O136+O137</f>
        <v>0</v>
      </c>
      <c r="K136" s="857"/>
      <c r="L136" s="540">
        <f t="shared" si="36"/>
        <v>0</v>
      </c>
      <c r="M136" s="860"/>
      <c r="N136" s="541">
        <f t="shared" si="37"/>
        <v>0</v>
      </c>
      <c r="O136" s="857"/>
      <c r="P136" s="540">
        <f t="shared" si="38"/>
        <v>0</v>
      </c>
      <c r="Q136" s="860"/>
      <c r="R136" s="542">
        <f t="shared" si="39"/>
        <v>0</v>
      </c>
    </row>
    <row r="137" spans="1:18" ht="12.75" customHeight="1">
      <c r="A137" s="1276"/>
      <c r="B137" s="1277"/>
      <c r="C137" s="1278"/>
      <c r="D137" s="1279"/>
      <c r="E137" s="537" t="s">
        <v>538</v>
      </c>
      <c r="F137" s="539" t="str">
        <f>IFERROR("",E137/210*1000)</f>
        <v/>
      </c>
      <c r="G137" s="537" t="s">
        <v>538</v>
      </c>
      <c r="H137" s="539" t="str">
        <f>IFERROR("",G137/210/SQRT(3)*1000)</f>
        <v/>
      </c>
      <c r="I137" s="1280"/>
      <c r="J137" s="1276"/>
      <c r="K137" s="857"/>
      <c r="L137" s="540">
        <f t="shared" si="36"/>
        <v>0</v>
      </c>
      <c r="M137" s="860"/>
      <c r="N137" s="541">
        <f t="shared" si="37"/>
        <v>0</v>
      </c>
      <c r="O137" s="857"/>
      <c r="P137" s="540">
        <f t="shared" si="38"/>
        <v>0</v>
      </c>
      <c r="Q137" s="860"/>
      <c r="R137" s="542">
        <f t="shared" si="39"/>
        <v>0</v>
      </c>
    </row>
    <row r="138" spans="1:18" ht="12.75" customHeight="1">
      <c r="A138" s="1266">
        <v>213</v>
      </c>
      <c r="B138" s="1268" t="s">
        <v>188</v>
      </c>
      <c r="C138" s="1270">
        <v>100</v>
      </c>
      <c r="D138" s="1272">
        <v>40</v>
      </c>
      <c r="E138" s="537">
        <v>50</v>
      </c>
      <c r="F138" s="539">
        <f t="shared" si="58"/>
        <v>238.09523809523807</v>
      </c>
      <c r="G138" s="537">
        <v>50</v>
      </c>
      <c r="H138" s="539">
        <f t="shared" si="59"/>
        <v>137.46434980705374</v>
      </c>
      <c r="I138" s="1274"/>
      <c r="J138" s="1266">
        <f t="shared" ref="J138" si="72">+K138+K139+O138+O139</f>
        <v>0</v>
      </c>
      <c r="K138" s="857"/>
      <c r="L138" s="540">
        <f t="shared" si="36"/>
        <v>0</v>
      </c>
      <c r="M138" s="860"/>
      <c r="N138" s="541">
        <f t="shared" si="37"/>
        <v>0</v>
      </c>
      <c r="O138" s="857"/>
      <c r="P138" s="540">
        <f t="shared" si="38"/>
        <v>0</v>
      </c>
      <c r="Q138" s="860"/>
      <c r="R138" s="542">
        <f t="shared" si="39"/>
        <v>0</v>
      </c>
    </row>
    <row r="139" spans="1:18" ht="12.75" customHeight="1">
      <c r="A139" s="1276"/>
      <c r="B139" s="1277"/>
      <c r="C139" s="1278"/>
      <c r="D139" s="1279"/>
      <c r="E139" s="537" t="s">
        <v>538</v>
      </c>
      <c r="F139" s="539" t="str">
        <f>IFERROR("",E139/210*1000)</f>
        <v/>
      </c>
      <c r="G139" s="537" t="s">
        <v>538</v>
      </c>
      <c r="H139" s="539" t="str">
        <f>IFERROR("",G139/210/SQRT(3)*1000)</f>
        <v/>
      </c>
      <c r="I139" s="1280"/>
      <c r="J139" s="1276"/>
      <c r="K139" s="857"/>
      <c r="L139" s="540">
        <f t="shared" si="36"/>
        <v>0</v>
      </c>
      <c r="M139" s="860"/>
      <c r="N139" s="541">
        <f t="shared" si="37"/>
        <v>0</v>
      </c>
      <c r="O139" s="857"/>
      <c r="P139" s="540">
        <f t="shared" si="38"/>
        <v>0</v>
      </c>
      <c r="Q139" s="860"/>
      <c r="R139" s="542">
        <f t="shared" si="39"/>
        <v>0</v>
      </c>
    </row>
    <row r="140" spans="1:18" ht="12.75" customHeight="1">
      <c r="A140" s="1266">
        <v>214</v>
      </c>
      <c r="B140" s="1268" t="s">
        <v>189</v>
      </c>
      <c r="C140" s="1270">
        <v>150</v>
      </c>
      <c r="D140" s="1272">
        <v>51</v>
      </c>
      <c r="E140" s="537">
        <v>100</v>
      </c>
      <c r="F140" s="539">
        <f t="shared" si="58"/>
        <v>476.19047619047615</v>
      </c>
      <c r="G140" s="537">
        <v>50</v>
      </c>
      <c r="H140" s="539">
        <f t="shared" si="59"/>
        <v>137.46434980705374</v>
      </c>
      <c r="I140" s="1274"/>
      <c r="J140" s="1266">
        <f t="shared" ref="J140" si="73">+K140+K141+O140+O141</f>
        <v>0</v>
      </c>
      <c r="K140" s="857"/>
      <c r="L140" s="540">
        <f t="shared" si="36"/>
        <v>0</v>
      </c>
      <c r="M140" s="860"/>
      <c r="N140" s="541">
        <f t="shared" si="37"/>
        <v>0</v>
      </c>
      <c r="O140" s="857"/>
      <c r="P140" s="540">
        <f t="shared" si="38"/>
        <v>0</v>
      </c>
      <c r="Q140" s="860"/>
      <c r="R140" s="542">
        <f t="shared" si="39"/>
        <v>0</v>
      </c>
    </row>
    <row r="141" spans="1:18" ht="12.75" customHeight="1">
      <c r="A141" s="1276"/>
      <c r="B141" s="1277"/>
      <c r="C141" s="1278"/>
      <c r="D141" s="1279"/>
      <c r="E141" s="537" t="s">
        <v>538</v>
      </c>
      <c r="F141" s="539" t="str">
        <f>IFERROR("",E141/210*1000)</f>
        <v/>
      </c>
      <c r="G141" s="537" t="s">
        <v>538</v>
      </c>
      <c r="H141" s="539" t="str">
        <f>IFERROR("",G141/210/SQRT(3)*1000)</f>
        <v/>
      </c>
      <c r="I141" s="1280"/>
      <c r="J141" s="1276"/>
      <c r="K141" s="857"/>
      <c r="L141" s="540">
        <f t="shared" si="36"/>
        <v>0</v>
      </c>
      <c r="M141" s="860"/>
      <c r="N141" s="541">
        <f t="shared" si="37"/>
        <v>0</v>
      </c>
      <c r="O141" s="857"/>
      <c r="P141" s="540">
        <f t="shared" si="38"/>
        <v>0</v>
      </c>
      <c r="Q141" s="860"/>
      <c r="R141" s="542">
        <f t="shared" si="39"/>
        <v>0</v>
      </c>
    </row>
    <row r="142" spans="1:18" ht="12.75" customHeight="1">
      <c r="A142" s="1266">
        <v>215</v>
      </c>
      <c r="B142" s="1268" t="s">
        <v>190</v>
      </c>
      <c r="C142" s="1270">
        <v>300</v>
      </c>
      <c r="D142" s="1287">
        <v>47</v>
      </c>
      <c r="E142" s="537">
        <v>100</v>
      </c>
      <c r="F142" s="539">
        <f t="shared" si="58"/>
        <v>476.19047619047615</v>
      </c>
      <c r="G142" s="537">
        <v>100</v>
      </c>
      <c r="H142" s="539">
        <f t="shared" si="59"/>
        <v>274.92869961410747</v>
      </c>
      <c r="I142" s="1274"/>
      <c r="J142" s="1266">
        <f t="shared" ref="J142" si="74">+K142+K143+O142+O143</f>
        <v>0</v>
      </c>
      <c r="K142" s="857"/>
      <c r="L142" s="540">
        <f t="shared" ref="L142:L169" si="75">+K142/210*1000</f>
        <v>0</v>
      </c>
      <c r="M142" s="860"/>
      <c r="N142" s="541">
        <f t="shared" ref="N142:N169" si="76">IF(L142=0,0,M142/L142*100)</f>
        <v>0</v>
      </c>
      <c r="O142" s="857"/>
      <c r="P142" s="540">
        <f t="shared" ref="P142:P169" si="77">+O142/210/SQRT(3)*1000</f>
        <v>0</v>
      </c>
      <c r="Q142" s="860"/>
      <c r="R142" s="542">
        <f t="shared" ref="R142:R169" si="78">IF(P142=0,0,Q142/P142*100)</f>
        <v>0</v>
      </c>
    </row>
    <row r="143" spans="1:18" ht="12.75" customHeight="1">
      <c r="A143" s="1276"/>
      <c r="B143" s="1277"/>
      <c r="C143" s="1278"/>
      <c r="D143" s="1288"/>
      <c r="E143" s="537">
        <v>100</v>
      </c>
      <c r="F143" s="539">
        <f t="shared" si="58"/>
        <v>476.19047619047615</v>
      </c>
      <c r="G143" s="537">
        <v>0</v>
      </c>
      <c r="H143" s="539">
        <f t="shared" si="59"/>
        <v>0</v>
      </c>
      <c r="I143" s="1280"/>
      <c r="J143" s="1276"/>
      <c r="K143" s="857"/>
      <c r="L143" s="540">
        <f t="shared" si="75"/>
        <v>0</v>
      </c>
      <c r="M143" s="860"/>
      <c r="N143" s="541">
        <f t="shared" si="76"/>
        <v>0</v>
      </c>
      <c r="O143" s="857"/>
      <c r="P143" s="540">
        <f t="shared" si="77"/>
        <v>0</v>
      </c>
      <c r="Q143" s="860"/>
      <c r="R143" s="542">
        <f t="shared" si="78"/>
        <v>0</v>
      </c>
    </row>
    <row r="144" spans="1:18" ht="12.75" customHeight="1">
      <c r="A144" s="1266">
        <v>216</v>
      </c>
      <c r="B144" s="1268" t="s">
        <v>191</v>
      </c>
      <c r="C144" s="1270">
        <v>250</v>
      </c>
      <c r="D144" s="1272">
        <v>46</v>
      </c>
      <c r="E144" s="537">
        <v>50</v>
      </c>
      <c r="F144" s="539">
        <f t="shared" si="58"/>
        <v>238.09523809523807</v>
      </c>
      <c r="G144" s="537">
        <v>200</v>
      </c>
      <c r="H144" s="539">
        <f t="shared" si="59"/>
        <v>549.85739922821494</v>
      </c>
      <c r="I144" s="1274"/>
      <c r="J144" s="1266">
        <f t="shared" ref="J144" si="79">+K144+K145+O144+O145</f>
        <v>0</v>
      </c>
      <c r="K144" s="857"/>
      <c r="L144" s="540">
        <f t="shared" si="75"/>
        <v>0</v>
      </c>
      <c r="M144" s="860"/>
      <c r="N144" s="541">
        <f t="shared" si="76"/>
        <v>0</v>
      </c>
      <c r="O144" s="857"/>
      <c r="P144" s="540">
        <f t="shared" si="77"/>
        <v>0</v>
      </c>
      <c r="Q144" s="860"/>
      <c r="R144" s="542">
        <f t="shared" si="78"/>
        <v>0</v>
      </c>
    </row>
    <row r="145" spans="1:18" ht="12.75" customHeight="1">
      <c r="A145" s="1276"/>
      <c r="B145" s="1277"/>
      <c r="C145" s="1278"/>
      <c r="D145" s="1279"/>
      <c r="E145" s="537" t="s">
        <v>538</v>
      </c>
      <c r="F145" s="539" t="str">
        <f>IFERROR("",E145/210*1000)</f>
        <v/>
      </c>
      <c r="G145" s="537" t="s">
        <v>538</v>
      </c>
      <c r="H145" s="539" t="str">
        <f>IFERROR("",G145/210/SQRT(3)*1000)</f>
        <v/>
      </c>
      <c r="I145" s="1280"/>
      <c r="J145" s="1276"/>
      <c r="K145" s="857"/>
      <c r="L145" s="540">
        <f t="shared" si="75"/>
        <v>0</v>
      </c>
      <c r="M145" s="860"/>
      <c r="N145" s="541">
        <f t="shared" si="76"/>
        <v>0</v>
      </c>
      <c r="O145" s="857"/>
      <c r="P145" s="540">
        <f t="shared" si="77"/>
        <v>0</v>
      </c>
      <c r="Q145" s="860"/>
      <c r="R145" s="542">
        <f t="shared" si="78"/>
        <v>0</v>
      </c>
    </row>
    <row r="146" spans="1:18" ht="12.75" customHeight="1">
      <c r="A146" s="1266">
        <v>217</v>
      </c>
      <c r="B146" s="1268" t="s">
        <v>192</v>
      </c>
      <c r="C146" s="1270">
        <v>150</v>
      </c>
      <c r="D146" s="1272">
        <v>49</v>
      </c>
      <c r="E146" s="537">
        <v>75</v>
      </c>
      <c r="F146" s="539">
        <f t="shared" si="58"/>
        <v>357.14285714285717</v>
      </c>
      <c r="G146" s="537">
        <v>75</v>
      </c>
      <c r="H146" s="539">
        <f t="shared" si="59"/>
        <v>206.19652471058063</v>
      </c>
      <c r="I146" s="1274"/>
      <c r="J146" s="1266">
        <f>+K146+K147+O146+O147</f>
        <v>0</v>
      </c>
      <c r="K146" s="857"/>
      <c r="L146" s="540">
        <f t="shared" si="75"/>
        <v>0</v>
      </c>
      <c r="M146" s="860"/>
      <c r="N146" s="541">
        <f t="shared" si="76"/>
        <v>0</v>
      </c>
      <c r="O146" s="857"/>
      <c r="P146" s="540">
        <f t="shared" si="77"/>
        <v>0</v>
      </c>
      <c r="Q146" s="860"/>
      <c r="R146" s="542">
        <f t="shared" si="78"/>
        <v>0</v>
      </c>
    </row>
    <row r="147" spans="1:18" ht="12.75" customHeight="1">
      <c r="A147" s="1276"/>
      <c r="B147" s="1277"/>
      <c r="C147" s="1278"/>
      <c r="D147" s="1279"/>
      <c r="E147" s="537" t="s">
        <v>538</v>
      </c>
      <c r="F147" s="539" t="str">
        <f>IFERROR("",E147/210*1000)</f>
        <v/>
      </c>
      <c r="G147" s="537" t="s">
        <v>538</v>
      </c>
      <c r="H147" s="539" t="str">
        <f>IFERROR("",G147/210/SQRT(3)*1000)</f>
        <v/>
      </c>
      <c r="I147" s="1280"/>
      <c r="J147" s="1276"/>
      <c r="K147" s="857"/>
      <c r="L147" s="540">
        <f t="shared" si="75"/>
        <v>0</v>
      </c>
      <c r="M147" s="860"/>
      <c r="N147" s="541">
        <f t="shared" si="76"/>
        <v>0</v>
      </c>
      <c r="O147" s="857"/>
      <c r="P147" s="540">
        <f t="shared" si="77"/>
        <v>0</v>
      </c>
      <c r="Q147" s="860"/>
      <c r="R147" s="542">
        <f t="shared" si="78"/>
        <v>0</v>
      </c>
    </row>
    <row r="148" spans="1:18" ht="12.75" customHeight="1">
      <c r="A148" s="1266">
        <v>218</v>
      </c>
      <c r="B148" s="1268" t="s">
        <v>193</v>
      </c>
      <c r="C148" s="1270">
        <v>200</v>
      </c>
      <c r="D148" s="1272">
        <v>39</v>
      </c>
      <c r="E148" s="537">
        <v>100</v>
      </c>
      <c r="F148" s="539">
        <f t="shared" si="58"/>
        <v>476.19047619047615</v>
      </c>
      <c r="G148" s="537">
        <v>100</v>
      </c>
      <c r="H148" s="539">
        <f t="shared" si="59"/>
        <v>274.92869961410747</v>
      </c>
      <c r="I148" s="1274"/>
      <c r="J148" s="1266">
        <f t="shared" ref="J148" si="80">+K148+K149+O148+O149</f>
        <v>0</v>
      </c>
      <c r="K148" s="857"/>
      <c r="L148" s="540">
        <f t="shared" si="75"/>
        <v>0</v>
      </c>
      <c r="M148" s="860"/>
      <c r="N148" s="541">
        <f t="shared" si="76"/>
        <v>0</v>
      </c>
      <c r="O148" s="857"/>
      <c r="P148" s="540">
        <f t="shared" si="77"/>
        <v>0</v>
      </c>
      <c r="Q148" s="860"/>
      <c r="R148" s="542">
        <f t="shared" si="78"/>
        <v>0</v>
      </c>
    </row>
    <row r="149" spans="1:18" ht="12.75" customHeight="1">
      <c r="A149" s="1276"/>
      <c r="B149" s="1277"/>
      <c r="C149" s="1278"/>
      <c r="D149" s="1279"/>
      <c r="E149" s="537" t="s">
        <v>538</v>
      </c>
      <c r="F149" s="539" t="str">
        <f>IFERROR("",E149/210*1000)</f>
        <v/>
      </c>
      <c r="G149" s="537" t="s">
        <v>538</v>
      </c>
      <c r="H149" s="539" t="str">
        <f>IFERROR("",G149/210/SQRT(3)*1000)</f>
        <v/>
      </c>
      <c r="I149" s="1280"/>
      <c r="J149" s="1276"/>
      <c r="K149" s="857"/>
      <c r="L149" s="540">
        <f t="shared" si="75"/>
        <v>0</v>
      </c>
      <c r="M149" s="860"/>
      <c r="N149" s="541">
        <f t="shared" si="76"/>
        <v>0</v>
      </c>
      <c r="O149" s="857"/>
      <c r="P149" s="540">
        <f t="shared" si="77"/>
        <v>0</v>
      </c>
      <c r="Q149" s="860"/>
      <c r="R149" s="542">
        <f t="shared" si="78"/>
        <v>0</v>
      </c>
    </row>
    <row r="150" spans="1:18" ht="12.75" customHeight="1">
      <c r="A150" s="1266">
        <v>219</v>
      </c>
      <c r="B150" s="1268" t="s">
        <v>194</v>
      </c>
      <c r="C150" s="1270">
        <v>200</v>
      </c>
      <c r="D150" s="1272">
        <v>66</v>
      </c>
      <c r="E150" s="537">
        <v>100</v>
      </c>
      <c r="F150" s="539">
        <f t="shared" si="58"/>
        <v>476.19047619047615</v>
      </c>
      <c r="G150" s="537">
        <v>100</v>
      </c>
      <c r="H150" s="539">
        <f t="shared" si="59"/>
        <v>274.92869961410747</v>
      </c>
      <c r="I150" s="1274"/>
      <c r="J150" s="1266">
        <f t="shared" ref="J150" si="81">+K150+K151+O150+O151</f>
        <v>0</v>
      </c>
      <c r="K150" s="857"/>
      <c r="L150" s="540">
        <f t="shared" si="75"/>
        <v>0</v>
      </c>
      <c r="M150" s="860"/>
      <c r="N150" s="541">
        <f t="shared" si="76"/>
        <v>0</v>
      </c>
      <c r="O150" s="857"/>
      <c r="P150" s="540">
        <f t="shared" si="77"/>
        <v>0</v>
      </c>
      <c r="Q150" s="860"/>
      <c r="R150" s="542">
        <f t="shared" si="78"/>
        <v>0</v>
      </c>
    </row>
    <row r="151" spans="1:18" ht="12.75" customHeight="1">
      <c r="A151" s="1276"/>
      <c r="B151" s="1277"/>
      <c r="C151" s="1278"/>
      <c r="D151" s="1279"/>
      <c r="E151" s="537" t="s">
        <v>538</v>
      </c>
      <c r="F151" s="539" t="str">
        <f>IFERROR("",E151/210*1000)</f>
        <v/>
      </c>
      <c r="G151" s="537" t="s">
        <v>538</v>
      </c>
      <c r="H151" s="539" t="str">
        <f>IFERROR("",G151/210/SQRT(3)*1000)</f>
        <v/>
      </c>
      <c r="I151" s="1280"/>
      <c r="J151" s="1276"/>
      <c r="K151" s="857"/>
      <c r="L151" s="540">
        <f t="shared" si="75"/>
        <v>0</v>
      </c>
      <c r="M151" s="860"/>
      <c r="N151" s="541">
        <f t="shared" si="76"/>
        <v>0</v>
      </c>
      <c r="O151" s="857"/>
      <c r="P151" s="540">
        <f t="shared" si="77"/>
        <v>0</v>
      </c>
      <c r="Q151" s="860"/>
      <c r="R151" s="542">
        <f t="shared" si="78"/>
        <v>0</v>
      </c>
    </row>
    <row r="152" spans="1:18" ht="12.75" customHeight="1">
      <c r="A152" s="1266">
        <v>220</v>
      </c>
      <c r="B152" s="1268" t="s">
        <v>195</v>
      </c>
      <c r="C152" s="1270">
        <v>125</v>
      </c>
      <c r="D152" s="1287">
        <v>47</v>
      </c>
      <c r="E152" s="537">
        <v>75</v>
      </c>
      <c r="F152" s="539">
        <f t="shared" si="58"/>
        <v>357.14285714285717</v>
      </c>
      <c r="G152" s="537">
        <v>50</v>
      </c>
      <c r="H152" s="539">
        <f t="shared" si="59"/>
        <v>137.46434980705374</v>
      </c>
      <c r="I152" s="1274"/>
      <c r="J152" s="1266">
        <f t="shared" ref="J152" si="82">+K152+K153+O152+O153</f>
        <v>0</v>
      </c>
      <c r="K152" s="857"/>
      <c r="L152" s="540">
        <f t="shared" si="75"/>
        <v>0</v>
      </c>
      <c r="M152" s="860"/>
      <c r="N152" s="541">
        <f t="shared" si="76"/>
        <v>0</v>
      </c>
      <c r="O152" s="857"/>
      <c r="P152" s="540">
        <f t="shared" si="77"/>
        <v>0</v>
      </c>
      <c r="Q152" s="860"/>
      <c r="R152" s="542">
        <f t="shared" si="78"/>
        <v>0</v>
      </c>
    </row>
    <row r="153" spans="1:18" ht="12.75" customHeight="1">
      <c r="A153" s="1276"/>
      <c r="B153" s="1277"/>
      <c r="C153" s="1278"/>
      <c r="D153" s="1288"/>
      <c r="E153" s="537" t="s">
        <v>538</v>
      </c>
      <c r="F153" s="539" t="str">
        <f>IFERROR("",E153/210*1000)</f>
        <v/>
      </c>
      <c r="G153" s="537" t="s">
        <v>538</v>
      </c>
      <c r="H153" s="539" t="str">
        <f>IFERROR("",G153/210/SQRT(3)*1000)</f>
        <v/>
      </c>
      <c r="I153" s="1280"/>
      <c r="J153" s="1276"/>
      <c r="K153" s="857"/>
      <c r="L153" s="540">
        <f t="shared" si="75"/>
        <v>0</v>
      </c>
      <c r="M153" s="860"/>
      <c r="N153" s="541">
        <f t="shared" si="76"/>
        <v>0</v>
      </c>
      <c r="O153" s="857"/>
      <c r="P153" s="540">
        <f t="shared" si="77"/>
        <v>0</v>
      </c>
      <c r="Q153" s="860"/>
      <c r="R153" s="542">
        <f t="shared" si="78"/>
        <v>0</v>
      </c>
    </row>
    <row r="154" spans="1:18" ht="12.75" customHeight="1">
      <c r="A154" s="1266">
        <v>221</v>
      </c>
      <c r="B154" s="1268" t="s">
        <v>196</v>
      </c>
      <c r="C154" s="1270">
        <v>125</v>
      </c>
      <c r="D154" s="1272">
        <v>70</v>
      </c>
      <c r="E154" s="537">
        <v>75</v>
      </c>
      <c r="F154" s="539">
        <f t="shared" ref="F154" si="83">E154/210*1000</f>
        <v>357.14285714285717</v>
      </c>
      <c r="G154" s="537">
        <v>50</v>
      </c>
      <c r="H154" s="539">
        <f t="shared" ref="H154" si="84">G154/210/SQRT(3)*1000</f>
        <v>137.46434980705374</v>
      </c>
      <c r="I154" s="1274"/>
      <c r="J154" s="1266">
        <f t="shared" ref="J154" si="85">+K154+K155+O154+O155</f>
        <v>0</v>
      </c>
      <c r="K154" s="857"/>
      <c r="L154" s="540">
        <f t="shared" si="75"/>
        <v>0</v>
      </c>
      <c r="M154" s="860"/>
      <c r="N154" s="541">
        <f t="shared" si="76"/>
        <v>0</v>
      </c>
      <c r="O154" s="857"/>
      <c r="P154" s="540">
        <f t="shared" si="77"/>
        <v>0</v>
      </c>
      <c r="Q154" s="860"/>
      <c r="R154" s="542">
        <f t="shared" si="78"/>
        <v>0</v>
      </c>
    </row>
    <row r="155" spans="1:18" ht="12.75" customHeight="1">
      <c r="A155" s="1276"/>
      <c r="B155" s="1277"/>
      <c r="C155" s="1278"/>
      <c r="D155" s="1279"/>
      <c r="E155" s="537" t="s">
        <v>538</v>
      </c>
      <c r="F155" s="539" t="str">
        <f>IFERROR("",E155/210*1000)</f>
        <v/>
      </c>
      <c r="G155" s="537" t="s">
        <v>538</v>
      </c>
      <c r="H155" s="539" t="str">
        <f>IFERROR("",G155/210/SQRT(3)*1000)</f>
        <v/>
      </c>
      <c r="I155" s="1280"/>
      <c r="J155" s="1276"/>
      <c r="K155" s="857"/>
      <c r="L155" s="540">
        <f t="shared" si="75"/>
        <v>0</v>
      </c>
      <c r="M155" s="860"/>
      <c r="N155" s="541">
        <f t="shared" si="76"/>
        <v>0</v>
      </c>
      <c r="O155" s="857"/>
      <c r="P155" s="540">
        <f t="shared" si="77"/>
        <v>0</v>
      </c>
      <c r="Q155" s="860"/>
      <c r="R155" s="542">
        <f t="shared" si="78"/>
        <v>0</v>
      </c>
    </row>
    <row r="156" spans="1:18" ht="12.75" customHeight="1">
      <c r="A156" s="1266">
        <v>222</v>
      </c>
      <c r="B156" s="1268" t="s">
        <v>197</v>
      </c>
      <c r="C156" s="1270">
        <v>250</v>
      </c>
      <c r="D156" s="1272">
        <v>55</v>
      </c>
      <c r="E156" s="537">
        <v>50</v>
      </c>
      <c r="F156" s="539">
        <f t="shared" ref="F156:F158" si="86">E156/210*1000</f>
        <v>238.09523809523807</v>
      </c>
      <c r="G156" s="537">
        <v>50</v>
      </c>
      <c r="H156" s="539">
        <f t="shared" ref="H156:H158" si="87">G156/210/SQRT(3)*1000</f>
        <v>137.46434980705374</v>
      </c>
      <c r="I156" s="1274"/>
      <c r="J156" s="1266">
        <f t="shared" ref="J156" si="88">+K156+K157+O156+O157</f>
        <v>0</v>
      </c>
      <c r="K156" s="857"/>
      <c r="L156" s="540">
        <f t="shared" si="75"/>
        <v>0</v>
      </c>
      <c r="M156" s="860"/>
      <c r="N156" s="541">
        <f t="shared" si="76"/>
        <v>0</v>
      </c>
      <c r="O156" s="857"/>
      <c r="P156" s="540">
        <f t="shared" si="77"/>
        <v>0</v>
      </c>
      <c r="Q156" s="860"/>
      <c r="R156" s="542">
        <f t="shared" si="78"/>
        <v>0</v>
      </c>
    </row>
    <row r="157" spans="1:18" ht="12.75" customHeight="1">
      <c r="A157" s="1276"/>
      <c r="B157" s="1277"/>
      <c r="C157" s="1278"/>
      <c r="D157" s="1279"/>
      <c r="E157" s="537">
        <v>0</v>
      </c>
      <c r="F157" s="539">
        <f t="shared" si="86"/>
        <v>0</v>
      </c>
      <c r="G157" s="537">
        <v>150</v>
      </c>
      <c r="H157" s="539">
        <f t="shared" si="87"/>
        <v>412.39304942116127</v>
      </c>
      <c r="I157" s="1280"/>
      <c r="J157" s="1276"/>
      <c r="K157" s="857"/>
      <c r="L157" s="540">
        <f t="shared" si="75"/>
        <v>0</v>
      </c>
      <c r="M157" s="860"/>
      <c r="N157" s="541">
        <f t="shared" si="76"/>
        <v>0</v>
      </c>
      <c r="O157" s="857"/>
      <c r="P157" s="540">
        <f t="shared" si="77"/>
        <v>0</v>
      </c>
      <c r="Q157" s="860"/>
      <c r="R157" s="542">
        <f t="shared" si="78"/>
        <v>0</v>
      </c>
    </row>
    <row r="158" spans="1:18" ht="12.75" customHeight="1">
      <c r="A158" s="1266" t="s">
        <v>542</v>
      </c>
      <c r="B158" s="1268" t="s">
        <v>543</v>
      </c>
      <c r="C158" s="1270">
        <v>200</v>
      </c>
      <c r="D158" s="1272">
        <v>49</v>
      </c>
      <c r="E158" s="537">
        <v>100</v>
      </c>
      <c r="F158" s="539">
        <f t="shared" si="86"/>
        <v>476.19047619047615</v>
      </c>
      <c r="G158" s="537">
        <v>100</v>
      </c>
      <c r="H158" s="539">
        <f t="shared" si="87"/>
        <v>274.92869961410747</v>
      </c>
      <c r="I158" s="1274"/>
      <c r="J158" s="1266">
        <f t="shared" ref="J158" si="89">+K158+K159+O158+O159</f>
        <v>0</v>
      </c>
      <c r="K158" s="857"/>
      <c r="L158" s="540">
        <f t="shared" si="75"/>
        <v>0</v>
      </c>
      <c r="M158" s="860"/>
      <c r="N158" s="541">
        <f t="shared" si="76"/>
        <v>0</v>
      </c>
      <c r="O158" s="857"/>
      <c r="P158" s="540">
        <f t="shared" si="77"/>
        <v>0</v>
      </c>
      <c r="Q158" s="860"/>
      <c r="R158" s="542">
        <f t="shared" si="78"/>
        <v>0</v>
      </c>
    </row>
    <row r="159" spans="1:18" ht="12.75" customHeight="1">
      <c r="A159" s="1276"/>
      <c r="B159" s="1277"/>
      <c r="C159" s="1278"/>
      <c r="D159" s="1279"/>
      <c r="E159" s="537" t="s">
        <v>538</v>
      </c>
      <c r="F159" s="539" t="str">
        <f>IFERROR("",E159/210*1000)</f>
        <v/>
      </c>
      <c r="G159" s="537" t="s">
        <v>538</v>
      </c>
      <c r="H159" s="539" t="str">
        <f>IFERROR("",G159/210/SQRT(3)*1000)</f>
        <v/>
      </c>
      <c r="I159" s="1280"/>
      <c r="J159" s="1276"/>
      <c r="K159" s="857"/>
      <c r="L159" s="540">
        <f t="shared" si="75"/>
        <v>0</v>
      </c>
      <c r="M159" s="860"/>
      <c r="N159" s="541">
        <f t="shared" si="76"/>
        <v>0</v>
      </c>
      <c r="O159" s="857"/>
      <c r="P159" s="540">
        <f t="shared" si="77"/>
        <v>0</v>
      </c>
      <c r="Q159" s="860"/>
      <c r="R159" s="542">
        <f t="shared" si="78"/>
        <v>0</v>
      </c>
    </row>
    <row r="160" spans="1:18" ht="12.75" customHeight="1">
      <c r="A160" s="1266" t="s">
        <v>544</v>
      </c>
      <c r="B160" s="1268" t="s">
        <v>545</v>
      </c>
      <c r="C160" s="1281" t="s">
        <v>546</v>
      </c>
      <c r="D160" s="1282"/>
      <c r="E160" s="1282"/>
      <c r="F160" s="1282"/>
      <c r="G160" s="1282"/>
      <c r="H160" s="1283"/>
      <c r="I160" s="1274"/>
      <c r="J160" s="1266">
        <f t="shared" ref="J160" si="90">+K160+K161+O160+O161</f>
        <v>0</v>
      </c>
      <c r="K160" s="857"/>
      <c r="L160" s="540">
        <f t="shared" si="75"/>
        <v>0</v>
      </c>
      <c r="M160" s="860"/>
      <c r="N160" s="541">
        <f t="shared" si="76"/>
        <v>0</v>
      </c>
      <c r="O160" s="857"/>
      <c r="P160" s="540">
        <f t="shared" si="77"/>
        <v>0</v>
      </c>
      <c r="Q160" s="860"/>
      <c r="R160" s="542">
        <f t="shared" si="78"/>
        <v>0</v>
      </c>
    </row>
    <row r="161" spans="1:18" ht="12.75" customHeight="1">
      <c r="A161" s="1276"/>
      <c r="B161" s="1277"/>
      <c r="C161" s="1284"/>
      <c r="D161" s="1285"/>
      <c r="E161" s="1285"/>
      <c r="F161" s="1285"/>
      <c r="G161" s="1285"/>
      <c r="H161" s="1286"/>
      <c r="I161" s="1280"/>
      <c r="J161" s="1276"/>
      <c r="K161" s="857"/>
      <c r="L161" s="540">
        <f t="shared" si="75"/>
        <v>0</v>
      </c>
      <c r="M161" s="860"/>
      <c r="N161" s="541">
        <f t="shared" si="76"/>
        <v>0</v>
      </c>
      <c r="O161" s="857"/>
      <c r="P161" s="540">
        <f t="shared" si="77"/>
        <v>0</v>
      </c>
      <c r="Q161" s="860"/>
      <c r="R161" s="542">
        <f t="shared" si="78"/>
        <v>0</v>
      </c>
    </row>
    <row r="162" spans="1:18" ht="12.75" customHeight="1">
      <c r="A162" s="1266">
        <v>224</v>
      </c>
      <c r="B162" s="1268" t="s">
        <v>547</v>
      </c>
      <c r="C162" s="1270">
        <v>100</v>
      </c>
      <c r="D162" s="1272">
        <v>41</v>
      </c>
      <c r="E162" s="537">
        <v>50</v>
      </c>
      <c r="F162" s="539">
        <f t="shared" ref="F162:F169" si="91">E162/210*1000</f>
        <v>238.09523809523807</v>
      </c>
      <c r="G162" s="537">
        <v>50</v>
      </c>
      <c r="H162" s="539">
        <f t="shared" ref="H162:H169" si="92">G162/210/SQRT(3)*1000</f>
        <v>137.46434980705374</v>
      </c>
      <c r="I162" s="1274"/>
      <c r="J162" s="1266">
        <f t="shared" ref="J162" si="93">+K162+K163+O162+O163</f>
        <v>0</v>
      </c>
      <c r="K162" s="857"/>
      <c r="L162" s="540">
        <f t="shared" si="75"/>
        <v>0</v>
      </c>
      <c r="M162" s="860"/>
      <c r="N162" s="541">
        <f t="shared" si="76"/>
        <v>0</v>
      </c>
      <c r="O162" s="857"/>
      <c r="P162" s="540">
        <f t="shared" si="77"/>
        <v>0</v>
      </c>
      <c r="Q162" s="860"/>
      <c r="R162" s="542">
        <f t="shared" si="78"/>
        <v>0</v>
      </c>
    </row>
    <row r="163" spans="1:18" ht="12.75" customHeight="1">
      <c r="A163" s="1276"/>
      <c r="B163" s="1277"/>
      <c r="C163" s="1278"/>
      <c r="D163" s="1279"/>
      <c r="E163" s="537" t="s">
        <v>538</v>
      </c>
      <c r="F163" s="539" t="str">
        <f>IFERROR("",E163/210*1000)</f>
        <v/>
      </c>
      <c r="G163" s="537" t="s">
        <v>538</v>
      </c>
      <c r="H163" s="539" t="str">
        <f>IFERROR("",G163/210/SQRT(3)*1000)</f>
        <v/>
      </c>
      <c r="I163" s="1280"/>
      <c r="J163" s="1276"/>
      <c r="K163" s="857"/>
      <c r="L163" s="540">
        <f t="shared" si="75"/>
        <v>0</v>
      </c>
      <c r="M163" s="860"/>
      <c r="N163" s="541">
        <f t="shared" si="76"/>
        <v>0</v>
      </c>
      <c r="O163" s="857"/>
      <c r="P163" s="540">
        <f t="shared" si="77"/>
        <v>0</v>
      </c>
      <c r="Q163" s="860"/>
      <c r="R163" s="542">
        <f t="shared" si="78"/>
        <v>0</v>
      </c>
    </row>
    <row r="164" spans="1:18" ht="12.75" customHeight="1">
      <c r="A164" s="1266">
        <v>225</v>
      </c>
      <c r="B164" s="1268" t="s">
        <v>548</v>
      </c>
      <c r="C164" s="1270">
        <v>400</v>
      </c>
      <c r="D164" s="1272">
        <v>197</v>
      </c>
      <c r="E164" s="537">
        <v>100</v>
      </c>
      <c r="F164" s="539">
        <f t="shared" si="91"/>
        <v>476.19047619047615</v>
      </c>
      <c r="G164" s="537">
        <v>300</v>
      </c>
      <c r="H164" s="539">
        <f t="shared" si="92"/>
        <v>824.78609884232253</v>
      </c>
      <c r="I164" s="1274"/>
      <c r="J164" s="1266">
        <f>+K164+K165+O164+O165</f>
        <v>0</v>
      </c>
      <c r="K164" s="857"/>
      <c r="L164" s="540">
        <f t="shared" si="75"/>
        <v>0</v>
      </c>
      <c r="M164" s="860"/>
      <c r="N164" s="541">
        <f t="shared" si="76"/>
        <v>0</v>
      </c>
      <c r="O164" s="857"/>
      <c r="P164" s="540">
        <f t="shared" si="77"/>
        <v>0</v>
      </c>
      <c r="Q164" s="860"/>
      <c r="R164" s="542">
        <f t="shared" si="78"/>
        <v>0</v>
      </c>
    </row>
    <row r="165" spans="1:18" ht="12.75" customHeight="1">
      <c r="A165" s="1276"/>
      <c r="B165" s="1277"/>
      <c r="C165" s="1278"/>
      <c r="D165" s="1279"/>
      <c r="E165" s="537">
        <v>0</v>
      </c>
      <c r="F165" s="539">
        <f t="shared" si="91"/>
        <v>0</v>
      </c>
      <c r="G165" s="537"/>
      <c r="H165" s="539">
        <f t="shared" si="92"/>
        <v>0</v>
      </c>
      <c r="I165" s="1280"/>
      <c r="J165" s="1276"/>
      <c r="K165" s="857"/>
      <c r="L165" s="540">
        <f t="shared" si="75"/>
        <v>0</v>
      </c>
      <c r="M165" s="860"/>
      <c r="N165" s="541">
        <f t="shared" si="76"/>
        <v>0</v>
      </c>
      <c r="O165" s="857"/>
      <c r="P165" s="540">
        <f t="shared" si="77"/>
        <v>0</v>
      </c>
      <c r="Q165" s="860"/>
      <c r="R165" s="542">
        <f t="shared" si="78"/>
        <v>0</v>
      </c>
    </row>
    <row r="166" spans="1:18" ht="12.75" customHeight="1">
      <c r="A166" s="1266">
        <v>301</v>
      </c>
      <c r="B166" s="1268" t="s">
        <v>549</v>
      </c>
      <c r="C166" s="1270">
        <v>300</v>
      </c>
      <c r="D166" s="1272">
        <v>147</v>
      </c>
      <c r="E166" s="537">
        <v>150</v>
      </c>
      <c r="F166" s="539">
        <f t="shared" si="91"/>
        <v>714.28571428571433</v>
      </c>
      <c r="G166" s="537">
        <v>75</v>
      </c>
      <c r="H166" s="539">
        <f t="shared" si="92"/>
        <v>206.19652471058063</v>
      </c>
      <c r="I166" s="1274"/>
      <c r="J166" s="1266">
        <f t="shared" ref="J166" si="94">+K166+K167+O166+O167</f>
        <v>0</v>
      </c>
      <c r="K166" s="857"/>
      <c r="L166" s="540">
        <f t="shared" si="75"/>
        <v>0</v>
      </c>
      <c r="M166" s="860"/>
      <c r="N166" s="541">
        <f t="shared" si="76"/>
        <v>0</v>
      </c>
      <c r="O166" s="857"/>
      <c r="P166" s="540">
        <f t="shared" si="77"/>
        <v>0</v>
      </c>
      <c r="Q166" s="860"/>
      <c r="R166" s="542">
        <f t="shared" si="78"/>
        <v>0</v>
      </c>
    </row>
    <row r="167" spans="1:18" ht="12.75" customHeight="1">
      <c r="A167" s="1276"/>
      <c r="B167" s="1277"/>
      <c r="C167" s="1278"/>
      <c r="D167" s="1279"/>
      <c r="E167" s="537">
        <v>0</v>
      </c>
      <c r="F167" s="539">
        <f t="shared" si="91"/>
        <v>0</v>
      </c>
      <c r="G167" s="537">
        <v>75</v>
      </c>
      <c r="H167" s="539">
        <f t="shared" si="92"/>
        <v>206.19652471058063</v>
      </c>
      <c r="I167" s="1280"/>
      <c r="J167" s="1276"/>
      <c r="K167" s="857"/>
      <c r="L167" s="540">
        <f t="shared" si="75"/>
        <v>0</v>
      </c>
      <c r="M167" s="860"/>
      <c r="N167" s="541">
        <f t="shared" si="76"/>
        <v>0</v>
      </c>
      <c r="O167" s="857"/>
      <c r="P167" s="540">
        <f t="shared" si="77"/>
        <v>0</v>
      </c>
      <c r="Q167" s="860"/>
      <c r="R167" s="542">
        <f t="shared" si="78"/>
        <v>0</v>
      </c>
    </row>
    <row r="168" spans="1:18" ht="12.75" customHeight="1">
      <c r="A168" s="1266">
        <v>401</v>
      </c>
      <c r="B168" s="1268" t="s">
        <v>475</v>
      </c>
      <c r="C168" s="1270">
        <v>225</v>
      </c>
      <c r="D168" s="1272">
        <v>27</v>
      </c>
      <c r="E168" s="537">
        <v>75</v>
      </c>
      <c r="F168" s="539">
        <f t="shared" si="91"/>
        <v>357.14285714285717</v>
      </c>
      <c r="G168" s="537">
        <v>75</v>
      </c>
      <c r="H168" s="539">
        <f t="shared" si="92"/>
        <v>206.19652471058063</v>
      </c>
      <c r="I168" s="1274"/>
      <c r="J168" s="1266">
        <f t="shared" ref="J168" si="95">+K168+K169+O168+O169</f>
        <v>0</v>
      </c>
      <c r="K168" s="857"/>
      <c r="L168" s="540">
        <f t="shared" si="75"/>
        <v>0</v>
      </c>
      <c r="M168" s="860"/>
      <c r="N168" s="541">
        <f t="shared" si="76"/>
        <v>0</v>
      </c>
      <c r="O168" s="857"/>
      <c r="P168" s="540">
        <f t="shared" si="77"/>
        <v>0</v>
      </c>
      <c r="Q168" s="860"/>
      <c r="R168" s="542">
        <f t="shared" si="78"/>
        <v>0</v>
      </c>
    </row>
    <row r="169" spans="1:18" ht="12.75" customHeight="1" thickBot="1">
      <c r="A169" s="1267"/>
      <c r="B169" s="1269"/>
      <c r="C169" s="1271"/>
      <c r="D169" s="1273"/>
      <c r="E169" s="544">
        <v>75</v>
      </c>
      <c r="F169" s="546">
        <f t="shared" si="91"/>
        <v>357.14285714285717</v>
      </c>
      <c r="G169" s="544">
        <v>0</v>
      </c>
      <c r="H169" s="546">
        <f t="shared" si="92"/>
        <v>0</v>
      </c>
      <c r="I169" s="1275"/>
      <c r="J169" s="1267"/>
      <c r="K169" s="858"/>
      <c r="L169" s="547">
        <f t="shared" si="75"/>
        <v>0</v>
      </c>
      <c r="M169" s="861"/>
      <c r="N169" s="548">
        <f t="shared" si="76"/>
        <v>0</v>
      </c>
      <c r="O169" s="858"/>
      <c r="P169" s="547">
        <f t="shared" si="77"/>
        <v>0</v>
      </c>
      <c r="Q169" s="861"/>
      <c r="R169" s="549">
        <f t="shared" si="78"/>
        <v>0</v>
      </c>
    </row>
    <row r="170" spans="1:18" ht="13.5" customHeight="1" thickTop="1"/>
  </sheetData>
  <mergeCells count="490">
    <mergeCell ref="I9:I11"/>
    <mergeCell ref="J9:J10"/>
    <mergeCell ref="K9:R9"/>
    <mergeCell ref="E10:F10"/>
    <mergeCell ref="G10:H10"/>
    <mergeCell ref="K10:N10"/>
    <mergeCell ref="O10:R10"/>
    <mergeCell ref="N2:O2"/>
    <mergeCell ref="P2:R2"/>
    <mergeCell ref="A4:R4"/>
    <mergeCell ref="A8:A11"/>
    <mergeCell ref="B8:B11"/>
    <mergeCell ref="C8:H8"/>
    <mergeCell ref="I8:R8"/>
    <mergeCell ref="C9:C10"/>
    <mergeCell ref="D9:D10"/>
    <mergeCell ref="E9:H9"/>
    <mergeCell ref="A14:A15"/>
    <mergeCell ref="B14:B15"/>
    <mergeCell ref="C14:C15"/>
    <mergeCell ref="D14:D15"/>
    <mergeCell ref="I14:I15"/>
    <mergeCell ref="J14:J15"/>
    <mergeCell ref="A12:A13"/>
    <mergeCell ref="B12:B13"/>
    <mergeCell ref="C12:C13"/>
    <mergeCell ref="D12:D13"/>
    <mergeCell ref="I12:I13"/>
    <mergeCell ref="J12:J13"/>
    <mergeCell ref="A18:A19"/>
    <mergeCell ref="B18:B19"/>
    <mergeCell ref="C18:C19"/>
    <mergeCell ref="D18:D19"/>
    <mergeCell ref="I18:I19"/>
    <mergeCell ref="J18:J19"/>
    <mergeCell ref="A16:A17"/>
    <mergeCell ref="B16:B17"/>
    <mergeCell ref="C16:C17"/>
    <mergeCell ref="D16:D17"/>
    <mergeCell ref="I16:I17"/>
    <mergeCell ref="J16:J17"/>
    <mergeCell ref="A22:A23"/>
    <mergeCell ref="B22:B23"/>
    <mergeCell ref="C22:C23"/>
    <mergeCell ref="D22:D23"/>
    <mergeCell ref="I22:I23"/>
    <mergeCell ref="J22:J23"/>
    <mergeCell ref="A20:A21"/>
    <mergeCell ref="B20:B21"/>
    <mergeCell ref="C20:C21"/>
    <mergeCell ref="D20:D21"/>
    <mergeCell ref="I20:I21"/>
    <mergeCell ref="J20:J21"/>
    <mergeCell ref="A26:A27"/>
    <mergeCell ref="B26:B27"/>
    <mergeCell ref="C26:C27"/>
    <mergeCell ref="D26:D27"/>
    <mergeCell ref="I26:I27"/>
    <mergeCell ref="J26:J27"/>
    <mergeCell ref="A24:A25"/>
    <mergeCell ref="B24:B25"/>
    <mergeCell ref="C24:C25"/>
    <mergeCell ref="D24:D25"/>
    <mergeCell ref="I24:I25"/>
    <mergeCell ref="J24:J25"/>
    <mergeCell ref="A30:A31"/>
    <mergeCell ref="B30:B31"/>
    <mergeCell ref="C30:C31"/>
    <mergeCell ref="D30:D31"/>
    <mergeCell ref="I30:I31"/>
    <mergeCell ref="J30:J31"/>
    <mergeCell ref="A28:A29"/>
    <mergeCell ref="B28:B29"/>
    <mergeCell ref="C28:C29"/>
    <mergeCell ref="D28:D29"/>
    <mergeCell ref="I28:I29"/>
    <mergeCell ref="J28:J29"/>
    <mergeCell ref="A34:A35"/>
    <mergeCell ref="B34:B35"/>
    <mergeCell ref="C34:C35"/>
    <mergeCell ref="D34:D35"/>
    <mergeCell ref="I34:I35"/>
    <mergeCell ref="J34:J35"/>
    <mergeCell ref="A32:A33"/>
    <mergeCell ref="B32:B33"/>
    <mergeCell ref="C32:C33"/>
    <mergeCell ref="D32:D33"/>
    <mergeCell ref="I32:I33"/>
    <mergeCell ref="J32:J33"/>
    <mergeCell ref="A38:A39"/>
    <mergeCell ref="B38:B39"/>
    <mergeCell ref="C38:C39"/>
    <mergeCell ref="D38:D39"/>
    <mergeCell ref="I38:I39"/>
    <mergeCell ref="J38:J39"/>
    <mergeCell ref="A36:A37"/>
    <mergeCell ref="B36:B37"/>
    <mergeCell ref="C36:C37"/>
    <mergeCell ref="D36:D37"/>
    <mergeCell ref="I36:I37"/>
    <mergeCell ref="J36:J37"/>
    <mergeCell ref="A42:A43"/>
    <mergeCell ref="B42:B43"/>
    <mergeCell ref="C42:C43"/>
    <mergeCell ref="D42:D43"/>
    <mergeCell ref="I42:I43"/>
    <mergeCell ref="J42:J43"/>
    <mergeCell ref="A40:A41"/>
    <mergeCell ref="B40:B41"/>
    <mergeCell ref="C40:C41"/>
    <mergeCell ref="D40:D41"/>
    <mergeCell ref="I40:I41"/>
    <mergeCell ref="J40:J41"/>
    <mergeCell ref="A46:A47"/>
    <mergeCell ref="B46:B47"/>
    <mergeCell ref="C46:C47"/>
    <mergeCell ref="D46:D47"/>
    <mergeCell ref="I46:I47"/>
    <mergeCell ref="J46:J47"/>
    <mergeCell ref="A44:A45"/>
    <mergeCell ref="B44:B45"/>
    <mergeCell ref="C44:C45"/>
    <mergeCell ref="D44:D45"/>
    <mergeCell ref="I44:I45"/>
    <mergeCell ref="J44:J45"/>
    <mergeCell ref="A50:A51"/>
    <mergeCell ref="B50:B51"/>
    <mergeCell ref="C50:C51"/>
    <mergeCell ref="D50:D51"/>
    <mergeCell ref="I50:I51"/>
    <mergeCell ref="J50:J51"/>
    <mergeCell ref="A48:A49"/>
    <mergeCell ref="B48:B49"/>
    <mergeCell ref="C48:C49"/>
    <mergeCell ref="D48:D49"/>
    <mergeCell ref="I48:I49"/>
    <mergeCell ref="J48:J49"/>
    <mergeCell ref="A54:A55"/>
    <mergeCell ref="B54:B55"/>
    <mergeCell ref="C54:C55"/>
    <mergeCell ref="D54:D55"/>
    <mergeCell ref="I54:I55"/>
    <mergeCell ref="J54:J55"/>
    <mergeCell ref="A52:A53"/>
    <mergeCell ref="B52:B53"/>
    <mergeCell ref="C52:C53"/>
    <mergeCell ref="D52:D53"/>
    <mergeCell ref="I52:I53"/>
    <mergeCell ref="J52:J53"/>
    <mergeCell ref="A58:A59"/>
    <mergeCell ref="B58:B59"/>
    <mergeCell ref="C58:C59"/>
    <mergeCell ref="D58:D59"/>
    <mergeCell ref="I58:I59"/>
    <mergeCell ref="J58:J59"/>
    <mergeCell ref="A56:A57"/>
    <mergeCell ref="B56:B57"/>
    <mergeCell ref="C56:C57"/>
    <mergeCell ref="D56:D57"/>
    <mergeCell ref="I56:I57"/>
    <mergeCell ref="J56:J57"/>
    <mergeCell ref="A62:A63"/>
    <mergeCell ref="B62:B63"/>
    <mergeCell ref="C62:C63"/>
    <mergeCell ref="D62:D63"/>
    <mergeCell ref="I62:I63"/>
    <mergeCell ref="J62:J63"/>
    <mergeCell ref="A60:A61"/>
    <mergeCell ref="B60:B61"/>
    <mergeCell ref="C60:C61"/>
    <mergeCell ref="D60:D61"/>
    <mergeCell ref="I60:I61"/>
    <mergeCell ref="J60:J61"/>
    <mergeCell ref="A66:A67"/>
    <mergeCell ref="B66:B67"/>
    <mergeCell ref="C66:C67"/>
    <mergeCell ref="D66:D67"/>
    <mergeCell ref="I66:I67"/>
    <mergeCell ref="J66:J67"/>
    <mergeCell ref="A64:A65"/>
    <mergeCell ref="B64:B65"/>
    <mergeCell ref="C64:C65"/>
    <mergeCell ref="D64:D65"/>
    <mergeCell ref="I64:I65"/>
    <mergeCell ref="J64:J65"/>
    <mergeCell ref="A70:A71"/>
    <mergeCell ref="B70:B71"/>
    <mergeCell ref="C70:C71"/>
    <mergeCell ref="D70:D71"/>
    <mergeCell ref="I70:I71"/>
    <mergeCell ref="J70:J71"/>
    <mergeCell ref="A68:A69"/>
    <mergeCell ref="B68:B69"/>
    <mergeCell ref="C68:C69"/>
    <mergeCell ref="D68:D69"/>
    <mergeCell ref="I68:I69"/>
    <mergeCell ref="J68:J69"/>
    <mergeCell ref="A74:A75"/>
    <mergeCell ref="B74:B75"/>
    <mergeCell ref="C74:C75"/>
    <mergeCell ref="D74:D75"/>
    <mergeCell ref="I74:I75"/>
    <mergeCell ref="J74:J75"/>
    <mergeCell ref="A72:A73"/>
    <mergeCell ref="B72:B73"/>
    <mergeCell ref="C72:C73"/>
    <mergeCell ref="D72:D73"/>
    <mergeCell ref="I72:I73"/>
    <mergeCell ref="J72:J73"/>
    <mergeCell ref="A78:A79"/>
    <mergeCell ref="B78:B79"/>
    <mergeCell ref="C78:C79"/>
    <mergeCell ref="D78:D79"/>
    <mergeCell ref="I78:I79"/>
    <mergeCell ref="J78:J79"/>
    <mergeCell ref="A76:A77"/>
    <mergeCell ref="B76:B77"/>
    <mergeCell ref="C76:C77"/>
    <mergeCell ref="D76:D77"/>
    <mergeCell ref="I76:I77"/>
    <mergeCell ref="J76:J77"/>
    <mergeCell ref="A82:A83"/>
    <mergeCell ref="B82:B83"/>
    <mergeCell ref="C82:C83"/>
    <mergeCell ref="D82:D83"/>
    <mergeCell ref="I82:I83"/>
    <mergeCell ref="J82:J83"/>
    <mergeCell ref="A80:A81"/>
    <mergeCell ref="B80:B81"/>
    <mergeCell ref="C80:C81"/>
    <mergeCell ref="D80:D81"/>
    <mergeCell ref="I80:I81"/>
    <mergeCell ref="J80:J81"/>
    <mergeCell ref="A86:A87"/>
    <mergeCell ref="B86:B87"/>
    <mergeCell ref="C86:C87"/>
    <mergeCell ref="D86:D87"/>
    <mergeCell ref="I86:I87"/>
    <mergeCell ref="J86:J87"/>
    <mergeCell ref="A84:A85"/>
    <mergeCell ref="B84:B85"/>
    <mergeCell ref="C84:C85"/>
    <mergeCell ref="D84:D85"/>
    <mergeCell ref="I84:I85"/>
    <mergeCell ref="J84:J85"/>
    <mergeCell ref="A90:A91"/>
    <mergeCell ref="B90:B91"/>
    <mergeCell ref="C90:C91"/>
    <mergeCell ref="D90:D91"/>
    <mergeCell ref="I90:I91"/>
    <mergeCell ref="J90:J91"/>
    <mergeCell ref="A88:A89"/>
    <mergeCell ref="B88:B89"/>
    <mergeCell ref="C88:C89"/>
    <mergeCell ref="D88:D89"/>
    <mergeCell ref="I88:I89"/>
    <mergeCell ref="J88:J89"/>
    <mergeCell ref="A94:A95"/>
    <mergeCell ref="B94:B95"/>
    <mergeCell ref="C94:C95"/>
    <mergeCell ref="D94:D95"/>
    <mergeCell ref="I94:I95"/>
    <mergeCell ref="J94:J95"/>
    <mergeCell ref="A92:A93"/>
    <mergeCell ref="B92:B93"/>
    <mergeCell ref="C92:C93"/>
    <mergeCell ref="D92:D93"/>
    <mergeCell ref="I92:I93"/>
    <mergeCell ref="J92:J93"/>
    <mergeCell ref="A98:A99"/>
    <mergeCell ref="B98:B99"/>
    <mergeCell ref="C98:C99"/>
    <mergeCell ref="D98:D99"/>
    <mergeCell ref="I98:I99"/>
    <mergeCell ref="J98:J99"/>
    <mergeCell ref="A96:A97"/>
    <mergeCell ref="B96:B97"/>
    <mergeCell ref="C96:C97"/>
    <mergeCell ref="D96:D97"/>
    <mergeCell ref="I96:I97"/>
    <mergeCell ref="J96:J97"/>
    <mergeCell ref="A102:A103"/>
    <mergeCell ref="B102:B103"/>
    <mergeCell ref="C102:C103"/>
    <mergeCell ref="D102:D103"/>
    <mergeCell ref="I102:I103"/>
    <mergeCell ref="J102:J103"/>
    <mergeCell ref="A100:A101"/>
    <mergeCell ref="B100:B101"/>
    <mergeCell ref="C100:C101"/>
    <mergeCell ref="D100:D101"/>
    <mergeCell ref="I100:I101"/>
    <mergeCell ref="J100:J101"/>
    <mergeCell ref="A106:A107"/>
    <mergeCell ref="B106:B107"/>
    <mergeCell ref="C106:C107"/>
    <mergeCell ref="D106:D107"/>
    <mergeCell ref="I106:I107"/>
    <mergeCell ref="J106:J107"/>
    <mergeCell ref="A104:A105"/>
    <mergeCell ref="B104:B105"/>
    <mergeCell ref="C104:C105"/>
    <mergeCell ref="D104:D105"/>
    <mergeCell ref="I104:I105"/>
    <mergeCell ref="J104:J105"/>
    <mergeCell ref="A110:A111"/>
    <mergeCell ref="B110:B111"/>
    <mergeCell ref="C110:C111"/>
    <mergeCell ref="D110:D111"/>
    <mergeCell ref="I110:I111"/>
    <mergeCell ref="J110:J111"/>
    <mergeCell ref="A108:A109"/>
    <mergeCell ref="B108:B109"/>
    <mergeCell ref="C108:C109"/>
    <mergeCell ref="D108:D109"/>
    <mergeCell ref="I108:I109"/>
    <mergeCell ref="J108:J109"/>
    <mergeCell ref="A114:A115"/>
    <mergeCell ref="B114:B115"/>
    <mergeCell ref="C114:C115"/>
    <mergeCell ref="D114:D115"/>
    <mergeCell ref="I114:I115"/>
    <mergeCell ref="J114:J115"/>
    <mergeCell ref="A112:A113"/>
    <mergeCell ref="B112:B113"/>
    <mergeCell ref="C112:C113"/>
    <mergeCell ref="D112:D113"/>
    <mergeCell ref="I112:I113"/>
    <mergeCell ref="J112:J113"/>
    <mergeCell ref="A118:A119"/>
    <mergeCell ref="B118:B119"/>
    <mergeCell ref="C118:C119"/>
    <mergeCell ref="D118:D119"/>
    <mergeCell ref="I118:I119"/>
    <mergeCell ref="J118:J119"/>
    <mergeCell ref="A116:A117"/>
    <mergeCell ref="B116:B117"/>
    <mergeCell ref="C116:C117"/>
    <mergeCell ref="D116:D117"/>
    <mergeCell ref="I116:I117"/>
    <mergeCell ref="J116:J117"/>
    <mergeCell ref="A122:A123"/>
    <mergeCell ref="B122:B123"/>
    <mergeCell ref="C122:C123"/>
    <mergeCell ref="D122:D123"/>
    <mergeCell ref="I122:I123"/>
    <mergeCell ref="J122:J123"/>
    <mergeCell ref="A120:A121"/>
    <mergeCell ref="B120:B121"/>
    <mergeCell ref="C120:C121"/>
    <mergeCell ref="D120:D121"/>
    <mergeCell ref="I120:I121"/>
    <mergeCell ref="J120:J121"/>
    <mergeCell ref="A126:A127"/>
    <mergeCell ref="B126:B127"/>
    <mergeCell ref="C126:C127"/>
    <mergeCell ref="D126:D127"/>
    <mergeCell ref="I126:I127"/>
    <mergeCell ref="J126:J127"/>
    <mergeCell ref="A124:A125"/>
    <mergeCell ref="B124:B125"/>
    <mergeCell ref="C124:C125"/>
    <mergeCell ref="D124:D125"/>
    <mergeCell ref="I124:I125"/>
    <mergeCell ref="J124:J125"/>
    <mergeCell ref="A130:A131"/>
    <mergeCell ref="B130:B131"/>
    <mergeCell ref="C130:C131"/>
    <mergeCell ref="D130:D131"/>
    <mergeCell ref="I130:I131"/>
    <mergeCell ref="J130:J131"/>
    <mergeCell ref="A128:A129"/>
    <mergeCell ref="B128:B129"/>
    <mergeCell ref="C128:C129"/>
    <mergeCell ref="D128:D129"/>
    <mergeCell ref="I128:I129"/>
    <mergeCell ref="J128:J129"/>
    <mergeCell ref="A134:A135"/>
    <mergeCell ref="B134:B135"/>
    <mergeCell ref="C134:C135"/>
    <mergeCell ref="D134:D135"/>
    <mergeCell ref="I134:I135"/>
    <mergeCell ref="J134:J135"/>
    <mergeCell ref="A132:A133"/>
    <mergeCell ref="B132:B133"/>
    <mergeCell ref="C132:C133"/>
    <mergeCell ref="D132:D133"/>
    <mergeCell ref="I132:I133"/>
    <mergeCell ref="J132:J133"/>
    <mergeCell ref="A138:A139"/>
    <mergeCell ref="B138:B139"/>
    <mergeCell ref="C138:C139"/>
    <mergeCell ref="D138:D139"/>
    <mergeCell ref="I138:I139"/>
    <mergeCell ref="J138:J139"/>
    <mergeCell ref="A136:A137"/>
    <mergeCell ref="B136:B137"/>
    <mergeCell ref="C136:C137"/>
    <mergeCell ref="D136:D137"/>
    <mergeCell ref="I136:I137"/>
    <mergeCell ref="J136:J137"/>
    <mergeCell ref="A142:A143"/>
    <mergeCell ref="B142:B143"/>
    <mergeCell ref="C142:C143"/>
    <mergeCell ref="D142:D143"/>
    <mergeCell ref="I142:I143"/>
    <mergeCell ref="J142:J143"/>
    <mergeCell ref="A140:A141"/>
    <mergeCell ref="B140:B141"/>
    <mergeCell ref="C140:C141"/>
    <mergeCell ref="D140:D141"/>
    <mergeCell ref="I140:I141"/>
    <mergeCell ref="J140:J141"/>
    <mergeCell ref="A146:A147"/>
    <mergeCell ref="B146:B147"/>
    <mergeCell ref="C146:C147"/>
    <mergeCell ref="D146:D147"/>
    <mergeCell ref="I146:I147"/>
    <mergeCell ref="J146:J147"/>
    <mergeCell ref="A144:A145"/>
    <mergeCell ref="B144:B145"/>
    <mergeCell ref="C144:C145"/>
    <mergeCell ref="D144:D145"/>
    <mergeCell ref="I144:I145"/>
    <mergeCell ref="J144:J145"/>
    <mergeCell ref="A150:A151"/>
    <mergeCell ref="B150:B151"/>
    <mergeCell ref="C150:C151"/>
    <mergeCell ref="D150:D151"/>
    <mergeCell ref="I150:I151"/>
    <mergeCell ref="J150:J151"/>
    <mergeCell ref="A148:A149"/>
    <mergeCell ref="B148:B149"/>
    <mergeCell ref="C148:C149"/>
    <mergeCell ref="D148:D149"/>
    <mergeCell ref="I148:I149"/>
    <mergeCell ref="J148:J149"/>
    <mergeCell ref="A154:A155"/>
    <mergeCell ref="B154:B155"/>
    <mergeCell ref="C154:C155"/>
    <mergeCell ref="D154:D155"/>
    <mergeCell ref="I154:I155"/>
    <mergeCell ref="J154:J155"/>
    <mergeCell ref="A152:A153"/>
    <mergeCell ref="B152:B153"/>
    <mergeCell ref="C152:C153"/>
    <mergeCell ref="D152:D153"/>
    <mergeCell ref="I152:I153"/>
    <mergeCell ref="J152:J153"/>
    <mergeCell ref="A158:A159"/>
    <mergeCell ref="B158:B159"/>
    <mergeCell ref="C158:C159"/>
    <mergeCell ref="D158:D159"/>
    <mergeCell ref="I158:I159"/>
    <mergeCell ref="J158:J159"/>
    <mergeCell ref="A156:A157"/>
    <mergeCell ref="B156:B157"/>
    <mergeCell ref="C156:C157"/>
    <mergeCell ref="D156:D157"/>
    <mergeCell ref="I156:I157"/>
    <mergeCell ref="J156:J157"/>
    <mergeCell ref="J162:J163"/>
    <mergeCell ref="A164:A165"/>
    <mergeCell ref="B164:B165"/>
    <mergeCell ref="C164:C165"/>
    <mergeCell ref="D164:D165"/>
    <mergeCell ref="I164:I165"/>
    <mergeCell ref="J164:J165"/>
    <mergeCell ref="A160:A161"/>
    <mergeCell ref="B160:B161"/>
    <mergeCell ref="C160:H161"/>
    <mergeCell ref="I160:I161"/>
    <mergeCell ref="J160:J161"/>
    <mergeCell ref="A162:A163"/>
    <mergeCell ref="B162:B163"/>
    <mergeCell ref="C162:C163"/>
    <mergeCell ref="D162:D163"/>
    <mergeCell ref="I162:I163"/>
    <mergeCell ref="A168:A169"/>
    <mergeCell ref="B168:B169"/>
    <mergeCell ref="C168:C169"/>
    <mergeCell ref="D168:D169"/>
    <mergeCell ref="I168:I169"/>
    <mergeCell ref="J168:J169"/>
    <mergeCell ref="A166:A167"/>
    <mergeCell ref="B166:B167"/>
    <mergeCell ref="C166:C167"/>
    <mergeCell ref="D166:D167"/>
    <mergeCell ref="I166:I167"/>
    <mergeCell ref="J166:J167"/>
  </mergeCells>
  <phoneticPr fontId="8"/>
  <dataValidations count="1">
    <dataValidation type="list" allowBlank="1" showInputMessage="1" showErrorMessage="1" sqref="I12 I14 I16 I18 I20 I22 I32 I24 I26 I28 I30 I42 I34 I36 I38 I40 I60 I44 I46 I48 I50 I52 I54 I56 I58 I78 I62 I64 I66 I68 I70 I72 I74 I76 I96 I80 I82 I84 I86 I88 I90 I92 I94 I98 I100 I102 I104 I106 I108 I118 I110 I112 I114 I116 I136 I120 I122 I124 I126 I128 I130 I132 I134 I154 I138 I140 I142 I144 I146 I148 I150 I152 I156 I158 I160 I162 I164 I166 I168">
      <formula1>"有,無"</formula1>
    </dataValidation>
  </dataValidations>
  <printOptions horizontalCentered="1"/>
  <pageMargins left="0.78740157480314965" right="0.78740157480314965" top="0.31496062992125984" bottom="0.39370078740157483" header="0.55118110236220474" footer="0.31496062992125984"/>
  <pageSetup paperSize="9" scale="67" fitToHeight="0" orientation="portrait" r:id="rId1"/>
  <headerFooter alignWithMargins="0"/>
  <rowBreaks count="1" manualBreakCount="1">
    <brk id="89" max="17"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0"/>
  <sheetViews>
    <sheetView view="pageBreakPreview" zoomScaleNormal="100" zoomScaleSheetLayoutView="100" workbookViewId="0">
      <selection activeCell="M4" sqref="M4"/>
    </sheetView>
  </sheetViews>
  <sheetFormatPr defaultRowHeight="13.5" customHeight="1"/>
  <cols>
    <col min="1" max="1" width="5.7109375" style="520" bestFit="1" customWidth="1"/>
    <col min="2" max="2" width="10.7109375" style="520" customWidth="1"/>
    <col min="3" max="3" width="5.7109375" style="520" bestFit="1" customWidth="1"/>
    <col min="4" max="4" width="9.28515625" style="520" bestFit="1" customWidth="1"/>
    <col min="5" max="7" width="14.28515625" style="520" customWidth="1"/>
    <col min="8" max="8" width="14.28515625" style="521" customWidth="1"/>
    <col min="9" max="9" width="14.28515625" style="520" customWidth="1"/>
    <col min="10" max="13" width="14.28515625" style="521" customWidth="1"/>
    <col min="14" max="216" width="8.85546875" style="521"/>
    <col min="217" max="217" width="5.7109375" style="521" bestFit="1" customWidth="1"/>
    <col min="218" max="218" width="15.28515625" style="521" customWidth="1"/>
    <col min="219" max="219" width="5.7109375" style="521" bestFit="1" customWidth="1"/>
    <col min="220" max="220" width="8.85546875" style="521"/>
    <col min="221" max="224" width="9.7109375" style="521" customWidth="1"/>
    <col min="225" max="225" width="9.42578125" style="521" bestFit="1" customWidth="1"/>
    <col min="226" max="229" width="9.7109375" style="521" customWidth="1"/>
    <col min="230" max="230" width="11.140625" style="521" customWidth="1"/>
    <col min="231" max="472" width="8.85546875" style="521"/>
    <col min="473" max="473" width="5.7109375" style="521" bestFit="1" customWidth="1"/>
    <col min="474" max="474" width="15.28515625" style="521" customWidth="1"/>
    <col min="475" max="475" width="5.7109375" style="521" bestFit="1" customWidth="1"/>
    <col min="476" max="476" width="8.85546875" style="521"/>
    <col min="477" max="480" width="9.7109375" style="521" customWidth="1"/>
    <col min="481" max="481" width="9.42578125" style="521" bestFit="1" customWidth="1"/>
    <col min="482" max="485" width="9.7109375" style="521" customWidth="1"/>
    <col min="486" max="486" width="11.140625" style="521" customWidth="1"/>
    <col min="487" max="728" width="8.85546875" style="521"/>
    <col min="729" max="729" width="5.7109375" style="521" bestFit="1" customWidth="1"/>
    <col min="730" max="730" width="15.28515625" style="521" customWidth="1"/>
    <col min="731" max="731" width="5.7109375" style="521" bestFit="1" customWidth="1"/>
    <col min="732" max="732" width="8.85546875" style="521"/>
    <col min="733" max="736" width="9.7109375" style="521" customWidth="1"/>
    <col min="737" max="737" width="9.42578125" style="521" bestFit="1" customWidth="1"/>
    <col min="738" max="741" width="9.7109375" style="521" customWidth="1"/>
    <col min="742" max="742" width="11.140625" style="521" customWidth="1"/>
    <col min="743" max="984" width="8.85546875" style="521"/>
    <col min="985" max="985" width="5.7109375" style="521" bestFit="1" customWidth="1"/>
    <col min="986" max="986" width="15.28515625" style="521" customWidth="1"/>
    <col min="987" max="987" width="5.7109375" style="521" bestFit="1" customWidth="1"/>
    <col min="988" max="988" width="8.85546875" style="521"/>
    <col min="989" max="992" width="9.7109375" style="521" customWidth="1"/>
    <col min="993" max="993" width="9.42578125" style="521" bestFit="1" customWidth="1"/>
    <col min="994" max="997" width="9.7109375" style="521" customWidth="1"/>
    <col min="998" max="998" width="11.140625" style="521" customWidth="1"/>
    <col min="999" max="1240" width="8.85546875" style="521"/>
    <col min="1241" max="1241" width="5.7109375" style="521" bestFit="1" customWidth="1"/>
    <col min="1242" max="1242" width="15.28515625" style="521" customWidth="1"/>
    <col min="1243" max="1243" width="5.7109375" style="521" bestFit="1" customWidth="1"/>
    <col min="1244" max="1244" width="8.85546875" style="521"/>
    <col min="1245" max="1248" width="9.7109375" style="521" customWidth="1"/>
    <col min="1249" max="1249" width="9.42578125" style="521" bestFit="1" customWidth="1"/>
    <col min="1250" max="1253" width="9.7109375" style="521" customWidth="1"/>
    <col min="1254" max="1254" width="11.140625" style="521" customWidth="1"/>
    <col min="1255" max="1496" width="8.85546875" style="521"/>
    <col min="1497" max="1497" width="5.7109375" style="521" bestFit="1" customWidth="1"/>
    <col min="1498" max="1498" width="15.28515625" style="521" customWidth="1"/>
    <col min="1499" max="1499" width="5.7109375" style="521" bestFit="1" customWidth="1"/>
    <col min="1500" max="1500" width="8.85546875" style="521"/>
    <col min="1501" max="1504" width="9.7109375" style="521" customWidth="1"/>
    <col min="1505" max="1505" width="9.42578125" style="521" bestFit="1" customWidth="1"/>
    <col min="1506" max="1509" width="9.7109375" style="521" customWidth="1"/>
    <col min="1510" max="1510" width="11.140625" style="521" customWidth="1"/>
    <col min="1511" max="1752" width="8.85546875" style="521"/>
    <col min="1753" max="1753" width="5.7109375" style="521" bestFit="1" customWidth="1"/>
    <col min="1754" max="1754" width="15.28515625" style="521" customWidth="1"/>
    <col min="1755" max="1755" width="5.7109375" style="521" bestFit="1" customWidth="1"/>
    <col min="1756" max="1756" width="8.85546875" style="521"/>
    <col min="1757" max="1760" width="9.7109375" style="521" customWidth="1"/>
    <col min="1761" max="1761" width="9.42578125" style="521" bestFit="1" customWidth="1"/>
    <col min="1762" max="1765" width="9.7109375" style="521" customWidth="1"/>
    <col min="1766" max="1766" width="11.140625" style="521" customWidth="1"/>
    <col min="1767" max="2008" width="8.85546875" style="521"/>
    <col min="2009" max="2009" width="5.7109375" style="521" bestFit="1" customWidth="1"/>
    <col min="2010" max="2010" width="15.28515625" style="521" customWidth="1"/>
    <col min="2011" max="2011" width="5.7109375" style="521" bestFit="1" customWidth="1"/>
    <col min="2012" max="2012" width="8.85546875" style="521"/>
    <col min="2013" max="2016" width="9.7109375" style="521" customWidth="1"/>
    <col min="2017" max="2017" width="9.42578125" style="521" bestFit="1" customWidth="1"/>
    <col min="2018" max="2021" width="9.7109375" style="521" customWidth="1"/>
    <col min="2022" max="2022" width="11.140625" style="521" customWidth="1"/>
    <col min="2023" max="2264" width="8.85546875" style="521"/>
    <col min="2265" max="2265" width="5.7109375" style="521" bestFit="1" customWidth="1"/>
    <col min="2266" max="2266" width="15.28515625" style="521" customWidth="1"/>
    <col min="2267" max="2267" width="5.7109375" style="521" bestFit="1" customWidth="1"/>
    <col min="2268" max="2268" width="8.85546875" style="521"/>
    <col min="2269" max="2272" width="9.7109375" style="521" customWidth="1"/>
    <col min="2273" max="2273" width="9.42578125" style="521" bestFit="1" customWidth="1"/>
    <col min="2274" max="2277" width="9.7109375" style="521" customWidth="1"/>
    <col min="2278" max="2278" width="11.140625" style="521" customWidth="1"/>
    <col min="2279" max="2520" width="8.85546875" style="521"/>
    <col min="2521" max="2521" width="5.7109375" style="521" bestFit="1" customWidth="1"/>
    <col min="2522" max="2522" width="15.28515625" style="521" customWidth="1"/>
    <col min="2523" max="2523" width="5.7109375" style="521" bestFit="1" customWidth="1"/>
    <col min="2524" max="2524" width="8.85546875" style="521"/>
    <col min="2525" max="2528" width="9.7109375" style="521" customWidth="1"/>
    <col min="2529" max="2529" width="9.42578125" style="521" bestFit="1" customWidth="1"/>
    <col min="2530" max="2533" width="9.7109375" style="521" customWidth="1"/>
    <col min="2534" max="2534" width="11.140625" style="521" customWidth="1"/>
    <col min="2535" max="2776" width="8.85546875" style="521"/>
    <col min="2777" max="2777" width="5.7109375" style="521" bestFit="1" customWidth="1"/>
    <col min="2778" max="2778" width="15.28515625" style="521" customWidth="1"/>
    <col min="2779" max="2779" width="5.7109375" style="521" bestFit="1" customWidth="1"/>
    <col min="2780" max="2780" width="8.85546875" style="521"/>
    <col min="2781" max="2784" width="9.7109375" style="521" customWidth="1"/>
    <col min="2785" max="2785" width="9.42578125" style="521" bestFit="1" customWidth="1"/>
    <col min="2786" max="2789" width="9.7109375" style="521" customWidth="1"/>
    <col min="2790" max="2790" width="11.140625" style="521" customWidth="1"/>
    <col min="2791" max="3032" width="8.85546875" style="521"/>
    <col min="3033" max="3033" width="5.7109375" style="521" bestFit="1" customWidth="1"/>
    <col min="3034" max="3034" width="15.28515625" style="521" customWidth="1"/>
    <col min="3035" max="3035" width="5.7109375" style="521" bestFit="1" customWidth="1"/>
    <col min="3036" max="3036" width="8.85546875" style="521"/>
    <col min="3037" max="3040" width="9.7109375" style="521" customWidth="1"/>
    <col min="3041" max="3041" width="9.42578125" style="521" bestFit="1" customWidth="1"/>
    <col min="3042" max="3045" width="9.7109375" style="521" customWidth="1"/>
    <col min="3046" max="3046" width="11.140625" style="521" customWidth="1"/>
    <col min="3047" max="3288" width="8.85546875" style="521"/>
    <col min="3289" max="3289" width="5.7109375" style="521" bestFit="1" customWidth="1"/>
    <col min="3290" max="3290" width="15.28515625" style="521" customWidth="1"/>
    <col min="3291" max="3291" width="5.7109375" style="521" bestFit="1" customWidth="1"/>
    <col min="3292" max="3292" width="8.85546875" style="521"/>
    <col min="3293" max="3296" width="9.7109375" style="521" customWidth="1"/>
    <col min="3297" max="3297" width="9.42578125" style="521" bestFit="1" customWidth="1"/>
    <col min="3298" max="3301" width="9.7109375" style="521" customWidth="1"/>
    <col min="3302" max="3302" width="11.140625" style="521" customWidth="1"/>
    <col min="3303" max="3544" width="8.85546875" style="521"/>
    <col min="3545" max="3545" width="5.7109375" style="521" bestFit="1" customWidth="1"/>
    <col min="3546" max="3546" width="15.28515625" style="521" customWidth="1"/>
    <col min="3547" max="3547" width="5.7109375" style="521" bestFit="1" customWidth="1"/>
    <col min="3548" max="3548" width="8.85546875" style="521"/>
    <col min="3549" max="3552" width="9.7109375" style="521" customWidth="1"/>
    <col min="3553" max="3553" width="9.42578125" style="521" bestFit="1" customWidth="1"/>
    <col min="3554" max="3557" width="9.7109375" style="521" customWidth="1"/>
    <col min="3558" max="3558" width="11.140625" style="521" customWidth="1"/>
    <col min="3559" max="3800" width="8.85546875" style="521"/>
    <col min="3801" max="3801" width="5.7109375" style="521" bestFit="1" customWidth="1"/>
    <col min="3802" max="3802" width="15.28515625" style="521" customWidth="1"/>
    <col min="3803" max="3803" width="5.7109375" style="521" bestFit="1" customWidth="1"/>
    <col min="3804" max="3804" width="8.85546875" style="521"/>
    <col min="3805" max="3808" width="9.7109375" style="521" customWidth="1"/>
    <col min="3809" max="3809" width="9.42578125" style="521" bestFit="1" customWidth="1"/>
    <col min="3810" max="3813" width="9.7109375" style="521" customWidth="1"/>
    <col min="3814" max="3814" width="11.140625" style="521" customWidth="1"/>
    <col min="3815" max="4056" width="8.85546875" style="521"/>
    <col min="4057" max="4057" width="5.7109375" style="521" bestFit="1" customWidth="1"/>
    <col min="4058" max="4058" width="15.28515625" style="521" customWidth="1"/>
    <col min="4059" max="4059" width="5.7109375" style="521" bestFit="1" customWidth="1"/>
    <col min="4060" max="4060" width="8.85546875" style="521"/>
    <col min="4061" max="4064" width="9.7109375" style="521" customWidth="1"/>
    <col min="4065" max="4065" width="9.42578125" style="521" bestFit="1" customWidth="1"/>
    <col min="4066" max="4069" width="9.7109375" style="521" customWidth="1"/>
    <col min="4070" max="4070" width="11.140625" style="521" customWidth="1"/>
    <col min="4071" max="4312" width="8.85546875" style="521"/>
    <col min="4313" max="4313" width="5.7109375" style="521" bestFit="1" customWidth="1"/>
    <col min="4314" max="4314" width="15.28515625" style="521" customWidth="1"/>
    <col min="4315" max="4315" width="5.7109375" style="521" bestFit="1" customWidth="1"/>
    <col min="4316" max="4316" width="8.85546875" style="521"/>
    <col min="4317" max="4320" width="9.7109375" style="521" customWidth="1"/>
    <col min="4321" max="4321" width="9.42578125" style="521" bestFit="1" customWidth="1"/>
    <col min="4322" max="4325" width="9.7109375" style="521" customWidth="1"/>
    <col min="4326" max="4326" width="11.140625" style="521" customWidth="1"/>
    <col min="4327" max="4568" width="8.85546875" style="521"/>
    <col min="4569" max="4569" width="5.7109375" style="521" bestFit="1" customWidth="1"/>
    <col min="4570" max="4570" width="15.28515625" style="521" customWidth="1"/>
    <col min="4571" max="4571" width="5.7109375" style="521" bestFit="1" customWidth="1"/>
    <col min="4572" max="4572" width="8.85546875" style="521"/>
    <col min="4573" max="4576" width="9.7109375" style="521" customWidth="1"/>
    <col min="4577" max="4577" width="9.42578125" style="521" bestFit="1" customWidth="1"/>
    <col min="4578" max="4581" width="9.7109375" style="521" customWidth="1"/>
    <col min="4582" max="4582" width="11.140625" style="521" customWidth="1"/>
    <col min="4583" max="4824" width="8.85546875" style="521"/>
    <col min="4825" max="4825" width="5.7109375" style="521" bestFit="1" customWidth="1"/>
    <col min="4826" max="4826" width="15.28515625" style="521" customWidth="1"/>
    <col min="4827" max="4827" width="5.7109375" style="521" bestFit="1" customWidth="1"/>
    <col min="4828" max="4828" width="8.85546875" style="521"/>
    <col min="4829" max="4832" width="9.7109375" style="521" customWidth="1"/>
    <col min="4833" max="4833" width="9.42578125" style="521" bestFit="1" customWidth="1"/>
    <col min="4834" max="4837" width="9.7109375" style="521" customWidth="1"/>
    <col min="4838" max="4838" width="11.140625" style="521" customWidth="1"/>
    <col min="4839" max="5080" width="8.85546875" style="521"/>
    <col min="5081" max="5081" width="5.7109375" style="521" bestFit="1" customWidth="1"/>
    <col min="5082" max="5082" width="15.28515625" style="521" customWidth="1"/>
    <col min="5083" max="5083" width="5.7109375" style="521" bestFit="1" customWidth="1"/>
    <col min="5084" max="5084" width="8.85546875" style="521"/>
    <col min="5085" max="5088" width="9.7109375" style="521" customWidth="1"/>
    <col min="5089" max="5089" width="9.42578125" style="521" bestFit="1" customWidth="1"/>
    <col min="5090" max="5093" width="9.7109375" style="521" customWidth="1"/>
    <col min="5094" max="5094" width="11.140625" style="521" customWidth="1"/>
    <col min="5095" max="5336" width="8.85546875" style="521"/>
    <col min="5337" max="5337" width="5.7109375" style="521" bestFit="1" customWidth="1"/>
    <col min="5338" max="5338" width="15.28515625" style="521" customWidth="1"/>
    <col min="5339" max="5339" width="5.7109375" style="521" bestFit="1" customWidth="1"/>
    <col min="5340" max="5340" width="8.85546875" style="521"/>
    <col min="5341" max="5344" width="9.7109375" style="521" customWidth="1"/>
    <col min="5345" max="5345" width="9.42578125" style="521" bestFit="1" customWidth="1"/>
    <col min="5346" max="5349" width="9.7109375" style="521" customWidth="1"/>
    <col min="5350" max="5350" width="11.140625" style="521" customWidth="1"/>
    <col min="5351" max="5592" width="8.85546875" style="521"/>
    <col min="5593" max="5593" width="5.7109375" style="521" bestFit="1" customWidth="1"/>
    <col min="5594" max="5594" width="15.28515625" style="521" customWidth="1"/>
    <col min="5595" max="5595" width="5.7109375" style="521" bestFit="1" customWidth="1"/>
    <col min="5596" max="5596" width="8.85546875" style="521"/>
    <col min="5597" max="5600" width="9.7109375" style="521" customWidth="1"/>
    <col min="5601" max="5601" width="9.42578125" style="521" bestFit="1" customWidth="1"/>
    <col min="5602" max="5605" width="9.7109375" style="521" customWidth="1"/>
    <col min="5606" max="5606" width="11.140625" style="521" customWidth="1"/>
    <col min="5607" max="5848" width="8.85546875" style="521"/>
    <col min="5849" max="5849" width="5.7109375" style="521" bestFit="1" customWidth="1"/>
    <col min="5850" max="5850" width="15.28515625" style="521" customWidth="1"/>
    <col min="5851" max="5851" width="5.7109375" style="521" bestFit="1" customWidth="1"/>
    <col min="5852" max="5852" width="8.85546875" style="521"/>
    <col min="5853" max="5856" width="9.7109375" style="521" customWidth="1"/>
    <col min="5857" max="5857" width="9.42578125" style="521" bestFit="1" customWidth="1"/>
    <col min="5858" max="5861" width="9.7109375" style="521" customWidth="1"/>
    <col min="5862" max="5862" width="11.140625" style="521" customWidth="1"/>
    <col min="5863" max="6104" width="8.85546875" style="521"/>
    <col min="6105" max="6105" width="5.7109375" style="521" bestFit="1" customWidth="1"/>
    <col min="6106" max="6106" width="15.28515625" style="521" customWidth="1"/>
    <col min="6107" max="6107" width="5.7109375" style="521" bestFit="1" customWidth="1"/>
    <col min="6108" max="6108" width="8.85546875" style="521"/>
    <col min="6109" max="6112" width="9.7109375" style="521" customWidth="1"/>
    <col min="6113" max="6113" width="9.42578125" style="521" bestFit="1" customWidth="1"/>
    <col min="6114" max="6117" width="9.7109375" style="521" customWidth="1"/>
    <col min="6118" max="6118" width="11.140625" style="521" customWidth="1"/>
    <col min="6119" max="6360" width="8.85546875" style="521"/>
    <col min="6361" max="6361" width="5.7109375" style="521" bestFit="1" customWidth="1"/>
    <col min="6362" max="6362" width="15.28515625" style="521" customWidth="1"/>
    <col min="6363" max="6363" width="5.7109375" style="521" bestFit="1" customWidth="1"/>
    <col min="6364" max="6364" width="8.85546875" style="521"/>
    <col min="6365" max="6368" width="9.7109375" style="521" customWidth="1"/>
    <col min="6369" max="6369" width="9.42578125" style="521" bestFit="1" customWidth="1"/>
    <col min="6370" max="6373" width="9.7109375" style="521" customWidth="1"/>
    <col min="6374" max="6374" width="11.140625" style="521" customWidth="1"/>
    <col min="6375" max="6616" width="8.85546875" style="521"/>
    <col min="6617" max="6617" width="5.7109375" style="521" bestFit="1" customWidth="1"/>
    <col min="6618" max="6618" width="15.28515625" style="521" customWidth="1"/>
    <col min="6619" max="6619" width="5.7109375" style="521" bestFit="1" customWidth="1"/>
    <col min="6620" max="6620" width="8.85546875" style="521"/>
    <col min="6621" max="6624" width="9.7109375" style="521" customWidth="1"/>
    <col min="6625" max="6625" width="9.42578125" style="521" bestFit="1" customWidth="1"/>
    <col min="6626" max="6629" width="9.7109375" style="521" customWidth="1"/>
    <col min="6630" max="6630" width="11.140625" style="521" customWidth="1"/>
    <col min="6631" max="6872" width="8.85546875" style="521"/>
    <col min="6873" max="6873" width="5.7109375" style="521" bestFit="1" customWidth="1"/>
    <col min="6874" max="6874" width="15.28515625" style="521" customWidth="1"/>
    <col min="6875" max="6875" width="5.7109375" style="521" bestFit="1" customWidth="1"/>
    <col min="6876" max="6876" width="8.85546875" style="521"/>
    <col min="6877" max="6880" width="9.7109375" style="521" customWidth="1"/>
    <col min="6881" max="6881" width="9.42578125" style="521" bestFit="1" customWidth="1"/>
    <col min="6882" max="6885" width="9.7109375" style="521" customWidth="1"/>
    <col min="6886" max="6886" width="11.140625" style="521" customWidth="1"/>
    <col min="6887" max="7128" width="8.85546875" style="521"/>
    <col min="7129" max="7129" width="5.7109375" style="521" bestFit="1" customWidth="1"/>
    <col min="7130" max="7130" width="15.28515625" style="521" customWidth="1"/>
    <col min="7131" max="7131" width="5.7109375" style="521" bestFit="1" customWidth="1"/>
    <col min="7132" max="7132" width="8.85546875" style="521"/>
    <col min="7133" max="7136" width="9.7109375" style="521" customWidth="1"/>
    <col min="7137" max="7137" width="9.42578125" style="521" bestFit="1" customWidth="1"/>
    <col min="7138" max="7141" width="9.7109375" style="521" customWidth="1"/>
    <col min="7142" max="7142" width="11.140625" style="521" customWidth="1"/>
    <col min="7143" max="7384" width="8.85546875" style="521"/>
    <col min="7385" max="7385" width="5.7109375" style="521" bestFit="1" customWidth="1"/>
    <col min="7386" max="7386" width="15.28515625" style="521" customWidth="1"/>
    <col min="7387" max="7387" width="5.7109375" style="521" bestFit="1" customWidth="1"/>
    <col min="7388" max="7388" width="8.85546875" style="521"/>
    <col min="7389" max="7392" width="9.7109375" style="521" customWidth="1"/>
    <col min="7393" max="7393" width="9.42578125" style="521" bestFit="1" customWidth="1"/>
    <col min="7394" max="7397" width="9.7109375" style="521" customWidth="1"/>
    <col min="7398" max="7398" width="11.140625" style="521" customWidth="1"/>
    <col min="7399" max="7640" width="8.85546875" style="521"/>
    <col min="7641" max="7641" width="5.7109375" style="521" bestFit="1" customWidth="1"/>
    <col min="7642" max="7642" width="15.28515625" style="521" customWidth="1"/>
    <col min="7643" max="7643" width="5.7109375" style="521" bestFit="1" customWidth="1"/>
    <col min="7644" max="7644" width="8.85546875" style="521"/>
    <col min="7645" max="7648" width="9.7109375" style="521" customWidth="1"/>
    <col min="7649" max="7649" width="9.42578125" style="521" bestFit="1" customWidth="1"/>
    <col min="7650" max="7653" width="9.7109375" style="521" customWidth="1"/>
    <col min="7654" max="7654" width="11.140625" style="521" customWidth="1"/>
    <col min="7655" max="7896" width="8.85546875" style="521"/>
    <col min="7897" max="7897" width="5.7109375" style="521" bestFit="1" customWidth="1"/>
    <col min="7898" max="7898" width="15.28515625" style="521" customWidth="1"/>
    <col min="7899" max="7899" width="5.7109375" style="521" bestFit="1" customWidth="1"/>
    <col min="7900" max="7900" width="8.85546875" style="521"/>
    <col min="7901" max="7904" width="9.7109375" style="521" customWidth="1"/>
    <col min="7905" max="7905" width="9.42578125" style="521" bestFit="1" customWidth="1"/>
    <col min="7906" max="7909" width="9.7109375" style="521" customWidth="1"/>
    <col min="7910" max="7910" width="11.140625" style="521" customWidth="1"/>
    <col min="7911" max="8152" width="8.85546875" style="521"/>
    <col min="8153" max="8153" width="5.7109375" style="521" bestFit="1" customWidth="1"/>
    <col min="8154" max="8154" width="15.28515625" style="521" customWidth="1"/>
    <col min="8155" max="8155" width="5.7109375" style="521" bestFit="1" customWidth="1"/>
    <col min="8156" max="8156" width="8.85546875" style="521"/>
    <col min="8157" max="8160" width="9.7109375" style="521" customWidth="1"/>
    <col min="8161" max="8161" width="9.42578125" style="521" bestFit="1" customWidth="1"/>
    <col min="8162" max="8165" width="9.7109375" style="521" customWidth="1"/>
    <col min="8166" max="8166" width="11.140625" style="521" customWidth="1"/>
    <col min="8167" max="8408" width="8.85546875" style="521"/>
    <col min="8409" max="8409" width="5.7109375" style="521" bestFit="1" customWidth="1"/>
    <col min="8410" max="8410" width="15.28515625" style="521" customWidth="1"/>
    <col min="8411" max="8411" width="5.7109375" style="521" bestFit="1" customWidth="1"/>
    <col min="8412" max="8412" width="8.85546875" style="521"/>
    <col min="8413" max="8416" width="9.7109375" style="521" customWidth="1"/>
    <col min="8417" max="8417" width="9.42578125" style="521" bestFit="1" customWidth="1"/>
    <col min="8418" max="8421" width="9.7109375" style="521" customWidth="1"/>
    <col min="8422" max="8422" width="11.140625" style="521" customWidth="1"/>
    <col min="8423" max="8664" width="8.85546875" style="521"/>
    <col min="8665" max="8665" width="5.7109375" style="521" bestFit="1" customWidth="1"/>
    <col min="8666" max="8666" width="15.28515625" style="521" customWidth="1"/>
    <col min="8667" max="8667" width="5.7109375" style="521" bestFit="1" customWidth="1"/>
    <col min="8668" max="8668" width="8.85546875" style="521"/>
    <col min="8669" max="8672" width="9.7109375" style="521" customWidth="1"/>
    <col min="8673" max="8673" width="9.42578125" style="521" bestFit="1" customWidth="1"/>
    <col min="8674" max="8677" width="9.7109375" style="521" customWidth="1"/>
    <col min="8678" max="8678" width="11.140625" style="521" customWidth="1"/>
    <col min="8679" max="8920" width="8.85546875" style="521"/>
    <col min="8921" max="8921" width="5.7109375" style="521" bestFit="1" customWidth="1"/>
    <col min="8922" max="8922" width="15.28515625" style="521" customWidth="1"/>
    <col min="8923" max="8923" width="5.7109375" style="521" bestFit="1" customWidth="1"/>
    <col min="8924" max="8924" width="8.85546875" style="521"/>
    <col min="8925" max="8928" width="9.7109375" style="521" customWidth="1"/>
    <col min="8929" max="8929" width="9.42578125" style="521" bestFit="1" customWidth="1"/>
    <col min="8930" max="8933" width="9.7109375" style="521" customWidth="1"/>
    <col min="8934" max="8934" width="11.140625" style="521" customWidth="1"/>
    <col min="8935" max="9176" width="8.85546875" style="521"/>
    <col min="9177" max="9177" width="5.7109375" style="521" bestFit="1" customWidth="1"/>
    <col min="9178" max="9178" width="15.28515625" style="521" customWidth="1"/>
    <col min="9179" max="9179" width="5.7109375" style="521" bestFit="1" customWidth="1"/>
    <col min="9180" max="9180" width="8.85546875" style="521"/>
    <col min="9181" max="9184" width="9.7109375" style="521" customWidth="1"/>
    <col min="9185" max="9185" width="9.42578125" style="521" bestFit="1" customWidth="1"/>
    <col min="9186" max="9189" width="9.7109375" style="521" customWidth="1"/>
    <col min="9190" max="9190" width="11.140625" style="521" customWidth="1"/>
    <col min="9191" max="9432" width="8.85546875" style="521"/>
    <col min="9433" max="9433" width="5.7109375" style="521" bestFit="1" customWidth="1"/>
    <col min="9434" max="9434" width="15.28515625" style="521" customWidth="1"/>
    <col min="9435" max="9435" width="5.7109375" style="521" bestFit="1" customWidth="1"/>
    <col min="9436" max="9436" width="8.85546875" style="521"/>
    <col min="9437" max="9440" width="9.7109375" style="521" customWidth="1"/>
    <col min="9441" max="9441" width="9.42578125" style="521" bestFit="1" customWidth="1"/>
    <col min="9442" max="9445" width="9.7109375" style="521" customWidth="1"/>
    <col min="9446" max="9446" width="11.140625" style="521" customWidth="1"/>
    <col min="9447" max="9688" width="8.85546875" style="521"/>
    <col min="9689" max="9689" width="5.7109375" style="521" bestFit="1" customWidth="1"/>
    <col min="9690" max="9690" width="15.28515625" style="521" customWidth="1"/>
    <col min="9691" max="9691" width="5.7109375" style="521" bestFit="1" customWidth="1"/>
    <col min="9692" max="9692" width="8.85546875" style="521"/>
    <col min="9693" max="9696" width="9.7109375" style="521" customWidth="1"/>
    <col min="9697" max="9697" width="9.42578125" style="521" bestFit="1" customWidth="1"/>
    <col min="9698" max="9701" width="9.7109375" style="521" customWidth="1"/>
    <col min="9702" max="9702" width="11.140625" style="521" customWidth="1"/>
    <col min="9703" max="9944" width="8.85546875" style="521"/>
    <col min="9945" max="9945" width="5.7109375" style="521" bestFit="1" customWidth="1"/>
    <col min="9946" max="9946" width="15.28515625" style="521" customWidth="1"/>
    <col min="9947" max="9947" width="5.7109375" style="521" bestFit="1" customWidth="1"/>
    <col min="9948" max="9948" width="8.85546875" style="521"/>
    <col min="9949" max="9952" width="9.7109375" style="521" customWidth="1"/>
    <col min="9953" max="9953" width="9.42578125" style="521" bestFit="1" customWidth="1"/>
    <col min="9954" max="9957" width="9.7109375" style="521" customWidth="1"/>
    <col min="9958" max="9958" width="11.140625" style="521" customWidth="1"/>
    <col min="9959" max="10200" width="8.85546875" style="521"/>
    <col min="10201" max="10201" width="5.7109375" style="521" bestFit="1" customWidth="1"/>
    <col min="10202" max="10202" width="15.28515625" style="521" customWidth="1"/>
    <col min="10203" max="10203" width="5.7109375" style="521" bestFit="1" customWidth="1"/>
    <col min="10204" max="10204" width="8.85546875" style="521"/>
    <col min="10205" max="10208" width="9.7109375" style="521" customWidth="1"/>
    <col min="10209" max="10209" width="9.42578125" style="521" bestFit="1" customWidth="1"/>
    <col min="10210" max="10213" width="9.7109375" style="521" customWidth="1"/>
    <col min="10214" max="10214" width="11.140625" style="521" customWidth="1"/>
    <col min="10215" max="10456" width="8.85546875" style="521"/>
    <col min="10457" max="10457" width="5.7109375" style="521" bestFit="1" customWidth="1"/>
    <col min="10458" max="10458" width="15.28515625" style="521" customWidth="1"/>
    <col min="10459" max="10459" width="5.7109375" style="521" bestFit="1" customWidth="1"/>
    <col min="10460" max="10460" width="8.85546875" style="521"/>
    <col min="10461" max="10464" width="9.7109375" style="521" customWidth="1"/>
    <col min="10465" max="10465" width="9.42578125" style="521" bestFit="1" customWidth="1"/>
    <col min="10466" max="10469" width="9.7109375" style="521" customWidth="1"/>
    <col min="10470" max="10470" width="11.140625" style="521" customWidth="1"/>
    <col min="10471" max="10712" width="8.85546875" style="521"/>
    <col min="10713" max="10713" width="5.7109375" style="521" bestFit="1" customWidth="1"/>
    <col min="10714" max="10714" width="15.28515625" style="521" customWidth="1"/>
    <col min="10715" max="10715" width="5.7109375" style="521" bestFit="1" customWidth="1"/>
    <col min="10716" max="10716" width="8.85546875" style="521"/>
    <col min="10717" max="10720" width="9.7109375" style="521" customWidth="1"/>
    <col min="10721" max="10721" width="9.42578125" style="521" bestFit="1" customWidth="1"/>
    <col min="10722" max="10725" width="9.7109375" style="521" customWidth="1"/>
    <col min="10726" max="10726" width="11.140625" style="521" customWidth="1"/>
    <col min="10727" max="10968" width="8.85546875" style="521"/>
    <col min="10969" max="10969" width="5.7109375" style="521" bestFit="1" customWidth="1"/>
    <col min="10970" max="10970" width="15.28515625" style="521" customWidth="1"/>
    <col min="10971" max="10971" width="5.7109375" style="521" bestFit="1" customWidth="1"/>
    <col min="10972" max="10972" width="8.85546875" style="521"/>
    <col min="10973" max="10976" width="9.7109375" style="521" customWidth="1"/>
    <col min="10977" max="10977" width="9.42578125" style="521" bestFit="1" customWidth="1"/>
    <col min="10978" max="10981" width="9.7109375" style="521" customWidth="1"/>
    <col min="10982" max="10982" width="11.140625" style="521" customWidth="1"/>
    <col min="10983" max="11224" width="8.85546875" style="521"/>
    <col min="11225" max="11225" width="5.7109375" style="521" bestFit="1" customWidth="1"/>
    <col min="11226" max="11226" width="15.28515625" style="521" customWidth="1"/>
    <col min="11227" max="11227" width="5.7109375" style="521" bestFit="1" customWidth="1"/>
    <col min="11228" max="11228" width="8.85546875" style="521"/>
    <col min="11229" max="11232" width="9.7109375" style="521" customWidth="1"/>
    <col min="11233" max="11233" width="9.42578125" style="521" bestFit="1" customWidth="1"/>
    <col min="11234" max="11237" width="9.7109375" style="521" customWidth="1"/>
    <col min="11238" max="11238" width="11.140625" style="521" customWidth="1"/>
    <col min="11239" max="11480" width="8.85546875" style="521"/>
    <col min="11481" max="11481" width="5.7109375" style="521" bestFit="1" customWidth="1"/>
    <col min="11482" max="11482" width="15.28515625" style="521" customWidth="1"/>
    <col min="11483" max="11483" width="5.7109375" style="521" bestFit="1" customWidth="1"/>
    <col min="11484" max="11484" width="8.85546875" style="521"/>
    <col min="11485" max="11488" width="9.7109375" style="521" customWidth="1"/>
    <col min="11489" max="11489" width="9.42578125" style="521" bestFit="1" customWidth="1"/>
    <col min="11490" max="11493" width="9.7109375" style="521" customWidth="1"/>
    <col min="11494" max="11494" width="11.140625" style="521" customWidth="1"/>
    <col min="11495" max="11736" width="8.85546875" style="521"/>
    <col min="11737" max="11737" width="5.7109375" style="521" bestFit="1" customWidth="1"/>
    <col min="11738" max="11738" width="15.28515625" style="521" customWidth="1"/>
    <col min="11739" max="11739" width="5.7109375" style="521" bestFit="1" customWidth="1"/>
    <col min="11740" max="11740" width="8.85546875" style="521"/>
    <col min="11741" max="11744" width="9.7109375" style="521" customWidth="1"/>
    <col min="11745" max="11745" width="9.42578125" style="521" bestFit="1" customWidth="1"/>
    <col min="11746" max="11749" width="9.7109375" style="521" customWidth="1"/>
    <col min="11750" max="11750" width="11.140625" style="521" customWidth="1"/>
    <col min="11751" max="11992" width="8.85546875" style="521"/>
    <col min="11993" max="11993" width="5.7109375" style="521" bestFit="1" customWidth="1"/>
    <col min="11994" max="11994" width="15.28515625" style="521" customWidth="1"/>
    <col min="11995" max="11995" width="5.7109375" style="521" bestFit="1" customWidth="1"/>
    <col min="11996" max="11996" width="8.85546875" style="521"/>
    <col min="11997" max="12000" width="9.7109375" style="521" customWidth="1"/>
    <col min="12001" max="12001" width="9.42578125" style="521" bestFit="1" customWidth="1"/>
    <col min="12002" max="12005" width="9.7109375" style="521" customWidth="1"/>
    <col min="12006" max="12006" width="11.140625" style="521" customWidth="1"/>
    <col min="12007" max="12248" width="8.85546875" style="521"/>
    <col min="12249" max="12249" width="5.7109375" style="521" bestFit="1" customWidth="1"/>
    <col min="12250" max="12250" width="15.28515625" style="521" customWidth="1"/>
    <col min="12251" max="12251" width="5.7109375" style="521" bestFit="1" customWidth="1"/>
    <col min="12252" max="12252" width="8.85546875" style="521"/>
    <col min="12253" max="12256" width="9.7109375" style="521" customWidth="1"/>
    <col min="12257" max="12257" width="9.42578125" style="521" bestFit="1" customWidth="1"/>
    <col min="12258" max="12261" width="9.7109375" style="521" customWidth="1"/>
    <col min="12262" max="12262" width="11.140625" style="521" customWidth="1"/>
    <col min="12263" max="12504" width="8.85546875" style="521"/>
    <col min="12505" max="12505" width="5.7109375" style="521" bestFit="1" customWidth="1"/>
    <col min="12506" max="12506" width="15.28515625" style="521" customWidth="1"/>
    <col min="12507" max="12507" width="5.7109375" style="521" bestFit="1" customWidth="1"/>
    <col min="12508" max="12508" width="8.85546875" style="521"/>
    <col min="12509" max="12512" width="9.7109375" style="521" customWidth="1"/>
    <col min="12513" max="12513" width="9.42578125" style="521" bestFit="1" customWidth="1"/>
    <col min="12514" max="12517" width="9.7109375" style="521" customWidth="1"/>
    <col min="12518" max="12518" width="11.140625" style="521" customWidth="1"/>
    <col min="12519" max="12760" width="8.85546875" style="521"/>
    <col min="12761" max="12761" width="5.7109375" style="521" bestFit="1" customWidth="1"/>
    <col min="12762" max="12762" width="15.28515625" style="521" customWidth="1"/>
    <col min="12763" max="12763" width="5.7109375" style="521" bestFit="1" customWidth="1"/>
    <col min="12764" max="12764" width="8.85546875" style="521"/>
    <col min="12765" max="12768" width="9.7109375" style="521" customWidth="1"/>
    <col min="12769" max="12769" width="9.42578125" style="521" bestFit="1" customWidth="1"/>
    <col min="12770" max="12773" width="9.7109375" style="521" customWidth="1"/>
    <col min="12774" max="12774" width="11.140625" style="521" customWidth="1"/>
    <col min="12775" max="13016" width="8.85546875" style="521"/>
    <col min="13017" max="13017" width="5.7109375" style="521" bestFit="1" customWidth="1"/>
    <col min="13018" max="13018" width="15.28515625" style="521" customWidth="1"/>
    <col min="13019" max="13019" width="5.7109375" style="521" bestFit="1" customWidth="1"/>
    <col min="13020" max="13020" width="8.85546875" style="521"/>
    <col min="13021" max="13024" width="9.7109375" style="521" customWidth="1"/>
    <col min="13025" max="13025" width="9.42578125" style="521" bestFit="1" customWidth="1"/>
    <col min="13026" max="13029" width="9.7109375" style="521" customWidth="1"/>
    <col min="13030" max="13030" width="11.140625" style="521" customWidth="1"/>
    <col min="13031" max="13272" width="8.85546875" style="521"/>
    <col min="13273" max="13273" width="5.7109375" style="521" bestFit="1" customWidth="1"/>
    <col min="13274" max="13274" width="15.28515625" style="521" customWidth="1"/>
    <col min="13275" max="13275" width="5.7109375" style="521" bestFit="1" customWidth="1"/>
    <col min="13276" max="13276" width="8.85546875" style="521"/>
    <col min="13277" max="13280" width="9.7109375" style="521" customWidth="1"/>
    <col min="13281" max="13281" width="9.42578125" style="521" bestFit="1" customWidth="1"/>
    <col min="13282" max="13285" width="9.7109375" style="521" customWidth="1"/>
    <col min="13286" max="13286" width="11.140625" style="521" customWidth="1"/>
    <col min="13287" max="13528" width="8.85546875" style="521"/>
    <col min="13529" max="13529" width="5.7109375" style="521" bestFit="1" customWidth="1"/>
    <col min="13530" max="13530" width="15.28515625" style="521" customWidth="1"/>
    <col min="13531" max="13531" width="5.7109375" style="521" bestFit="1" customWidth="1"/>
    <col min="13532" max="13532" width="8.85546875" style="521"/>
    <col min="13533" max="13536" width="9.7109375" style="521" customWidth="1"/>
    <col min="13537" max="13537" width="9.42578125" style="521" bestFit="1" customWidth="1"/>
    <col min="13538" max="13541" width="9.7109375" style="521" customWidth="1"/>
    <col min="13542" max="13542" width="11.140625" style="521" customWidth="1"/>
    <col min="13543" max="13784" width="8.85546875" style="521"/>
    <col min="13785" max="13785" width="5.7109375" style="521" bestFit="1" customWidth="1"/>
    <col min="13786" max="13786" width="15.28515625" style="521" customWidth="1"/>
    <col min="13787" max="13787" width="5.7109375" style="521" bestFit="1" customWidth="1"/>
    <col min="13788" max="13788" width="8.85546875" style="521"/>
    <col min="13789" max="13792" width="9.7109375" style="521" customWidth="1"/>
    <col min="13793" max="13793" width="9.42578125" style="521" bestFit="1" customWidth="1"/>
    <col min="13794" max="13797" width="9.7109375" style="521" customWidth="1"/>
    <col min="13798" max="13798" width="11.140625" style="521" customWidth="1"/>
    <col min="13799" max="14040" width="8.85546875" style="521"/>
    <col min="14041" max="14041" width="5.7109375" style="521" bestFit="1" customWidth="1"/>
    <col min="14042" max="14042" width="15.28515625" style="521" customWidth="1"/>
    <col min="14043" max="14043" width="5.7109375" style="521" bestFit="1" customWidth="1"/>
    <col min="14044" max="14044" width="8.85546875" style="521"/>
    <col min="14045" max="14048" width="9.7109375" style="521" customWidth="1"/>
    <col min="14049" max="14049" width="9.42578125" style="521" bestFit="1" customWidth="1"/>
    <col min="14050" max="14053" width="9.7109375" style="521" customWidth="1"/>
    <col min="14054" max="14054" width="11.140625" style="521" customWidth="1"/>
    <col min="14055" max="14296" width="8.85546875" style="521"/>
    <col min="14297" max="14297" width="5.7109375" style="521" bestFit="1" customWidth="1"/>
    <col min="14298" max="14298" width="15.28515625" style="521" customWidth="1"/>
    <col min="14299" max="14299" width="5.7109375" style="521" bestFit="1" customWidth="1"/>
    <col min="14300" max="14300" width="8.85546875" style="521"/>
    <col min="14301" max="14304" width="9.7109375" style="521" customWidth="1"/>
    <col min="14305" max="14305" width="9.42578125" style="521" bestFit="1" customWidth="1"/>
    <col min="14306" max="14309" width="9.7109375" style="521" customWidth="1"/>
    <col min="14310" max="14310" width="11.140625" style="521" customWidth="1"/>
    <col min="14311" max="14552" width="8.85546875" style="521"/>
    <col min="14553" max="14553" width="5.7109375" style="521" bestFit="1" customWidth="1"/>
    <col min="14554" max="14554" width="15.28515625" style="521" customWidth="1"/>
    <col min="14555" max="14555" width="5.7109375" style="521" bestFit="1" customWidth="1"/>
    <col min="14556" max="14556" width="8.85546875" style="521"/>
    <col min="14557" max="14560" width="9.7109375" style="521" customWidth="1"/>
    <col min="14561" max="14561" width="9.42578125" style="521" bestFit="1" customWidth="1"/>
    <col min="14562" max="14565" width="9.7109375" style="521" customWidth="1"/>
    <col min="14566" max="14566" width="11.140625" style="521" customWidth="1"/>
    <col min="14567" max="14808" width="8.85546875" style="521"/>
    <col min="14809" max="14809" width="5.7109375" style="521" bestFit="1" customWidth="1"/>
    <col min="14810" max="14810" width="15.28515625" style="521" customWidth="1"/>
    <col min="14811" max="14811" width="5.7109375" style="521" bestFit="1" customWidth="1"/>
    <col min="14812" max="14812" width="8.85546875" style="521"/>
    <col min="14813" max="14816" width="9.7109375" style="521" customWidth="1"/>
    <col min="14817" max="14817" width="9.42578125" style="521" bestFit="1" customWidth="1"/>
    <col min="14818" max="14821" width="9.7109375" style="521" customWidth="1"/>
    <col min="14822" max="14822" width="11.140625" style="521" customWidth="1"/>
    <col min="14823" max="15064" width="8.85546875" style="521"/>
    <col min="15065" max="15065" width="5.7109375" style="521" bestFit="1" customWidth="1"/>
    <col min="15066" max="15066" width="15.28515625" style="521" customWidth="1"/>
    <col min="15067" max="15067" width="5.7109375" style="521" bestFit="1" customWidth="1"/>
    <col min="15068" max="15068" width="8.85546875" style="521"/>
    <col min="15069" max="15072" width="9.7109375" style="521" customWidth="1"/>
    <col min="15073" max="15073" width="9.42578125" style="521" bestFit="1" customWidth="1"/>
    <col min="15074" max="15077" width="9.7109375" style="521" customWidth="1"/>
    <col min="15078" max="15078" width="11.140625" style="521" customWidth="1"/>
    <col min="15079" max="15320" width="8.85546875" style="521"/>
    <col min="15321" max="15321" width="5.7109375" style="521" bestFit="1" customWidth="1"/>
    <col min="15322" max="15322" width="15.28515625" style="521" customWidth="1"/>
    <col min="15323" max="15323" width="5.7109375" style="521" bestFit="1" customWidth="1"/>
    <col min="15324" max="15324" width="8.85546875" style="521"/>
    <col min="15325" max="15328" width="9.7109375" style="521" customWidth="1"/>
    <col min="15329" max="15329" width="9.42578125" style="521" bestFit="1" customWidth="1"/>
    <col min="15330" max="15333" width="9.7109375" style="521" customWidth="1"/>
    <col min="15334" max="15334" width="11.140625" style="521" customWidth="1"/>
    <col min="15335" max="15576" width="8.85546875" style="521"/>
    <col min="15577" max="15577" width="5.7109375" style="521" bestFit="1" customWidth="1"/>
    <col min="15578" max="15578" width="15.28515625" style="521" customWidth="1"/>
    <col min="15579" max="15579" width="5.7109375" style="521" bestFit="1" customWidth="1"/>
    <col min="15580" max="15580" width="8.85546875" style="521"/>
    <col min="15581" max="15584" width="9.7109375" style="521" customWidth="1"/>
    <col min="15585" max="15585" width="9.42578125" style="521" bestFit="1" customWidth="1"/>
    <col min="15586" max="15589" width="9.7109375" style="521" customWidth="1"/>
    <col min="15590" max="15590" width="11.140625" style="521" customWidth="1"/>
    <col min="15591" max="15832" width="8.85546875" style="521"/>
    <col min="15833" max="15833" width="5.7109375" style="521" bestFit="1" customWidth="1"/>
    <col min="15834" max="15834" width="15.28515625" style="521" customWidth="1"/>
    <col min="15835" max="15835" width="5.7109375" style="521" bestFit="1" customWidth="1"/>
    <col min="15836" max="15836" width="8.85546875" style="521"/>
    <col min="15837" max="15840" width="9.7109375" style="521" customWidth="1"/>
    <col min="15841" max="15841" width="9.42578125" style="521" bestFit="1" customWidth="1"/>
    <col min="15842" max="15845" width="9.7109375" style="521" customWidth="1"/>
    <col min="15846" max="15846" width="11.140625" style="521" customWidth="1"/>
    <col min="15847" max="16088" width="8.85546875" style="521"/>
    <col min="16089" max="16089" width="5.7109375" style="521" bestFit="1" customWidth="1"/>
    <col min="16090" max="16090" width="15.28515625" style="521" customWidth="1"/>
    <col min="16091" max="16091" width="5.7109375" style="521" bestFit="1" customWidth="1"/>
    <col min="16092" max="16092" width="8.85546875" style="521"/>
    <col min="16093" max="16096" width="9.7109375" style="521" customWidth="1"/>
    <col min="16097" max="16097" width="9.42578125" style="521" bestFit="1" customWidth="1"/>
    <col min="16098" max="16101" width="9.7109375" style="521" customWidth="1"/>
    <col min="16102" max="16102" width="11.140625" style="521" customWidth="1"/>
    <col min="16103" max="16382" width="8.85546875" style="521"/>
    <col min="16383" max="16384" width="9.140625" style="521" customWidth="1"/>
  </cols>
  <sheetData>
    <row r="1" spans="1:13" s="551" customFormat="1" ht="13.5" customHeight="1">
      <c r="A1" s="550"/>
      <c r="B1" s="550"/>
      <c r="C1" s="550"/>
      <c r="D1" s="550"/>
      <c r="E1" s="550"/>
      <c r="F1" s="550"/>
      <c r="G1" s="550"/>
      <c r="I1" s="550"/>
      <c r="M1" s="522" t="s">
        <v>550</v>
      </c>
    </row>
    <row r="2" spans="1:13" ht="13.5" customHeight="1">
      <c r="A2" s="552" t="s">
        <v>551</v>
      </c>
      <c r="M2" s="553" t="s">
        <v>552</v>
      </c>
    </row>
    <row r="3" spans="1:13" ht="13.5" customHeight="1">
      <c r="A3" s="524" t="s">
        <v>513</v>
      </c>
      <c r="E3" s="521"/>
    </row>
    <row r="4" spans="1:13" ht="13.5" customHeight="1">
      <c r="A4" s="525" t="s">
        <v>553</v>
      </c>
      <c r="E4" s="524"/>
      <c r="L4" s="554" t="s">
        <v>20</v>
      </c>
      <c r="M4" s="865"/>
    </row>
    <row r="5" spans="1:13" ht="13.5" customHeight="1">
      <c r="A5" s="525" t="s">
        <v>554</v>
      </c>
      <c r="E5" s="524"/>
      <c r="M5" s="553"/>
    </row>
    <row r="6" spans="1:13" ht="13.5" customHeight="1">
      <c r="A6" s="851" t="s">
        <v>555</v>
      </c>
      <c r="B6" s="852"/>
      <c r="C6" s="852"/>
      <c r="D6" s="852"/>
      <c r="E6" s="853"/>
      <c r="F6" s="852"/>
      <c r="G6" s="852"/>
      <c r="H6" s="854"/>
      <c r="I6" s="852"/>
      <c r="J6" s="854"/>
      <c r="K6" s="854"/>
      <c r="M6" s="553"/>
    </row>
    <row r="7" spans="1:13" ht="13.5" customHeight="1">
      <c r="A7" s="525" t="s">
        <v>556</v>
      </c>
      <c r="E7" s="524"/>
      <c r="M7" s="553"/>
    </row>
    <row r="8" spans="1:13" ht="13.5" customHeight="1">
      <c r="A8" s="525" t="s">
        <v>557</v>
      </c>
      <c r="E8" s="524"/>
      <c r="M8" s="553"/>
    </row>
    <row r="9" spans="1:13" ht="13.5" customHeight="1">
      <c r="A9" s="525" t="s">
        <v>516</v>
      </c>
      <c r="E9" s="524"/>
      <c r="M9" s="855" t="s">
        <v>859</v>
      </c>
    </row>
    <row r="10" spans="1:13" s="551" customFormat="1" ht="13.5" customHeight="1">
      <c r="A10" s="1351" t="s">
        <v>558</v>
      </c>
      <c r="B10" s="1353" t="s">
        <v>519</v>
      </c>
      <c r="C10" s="1353" t="s">
        <v>559</v>
      </c>
      <c r="D10" s="1358" t="s">
        <v>560</v>
      </c>
      <c r="E10" s="1361" t="s">
        <v>561</v>
      </c>
      <c r="F10" s="1361"/>
      <c r="G10" s="1361"/>
      <c r="H10" s="1361"/>
      <c r="I10" s="1361" t="s">
        <v>562</v>
      </c>
      <c r="J10" s="1361"/>
      <c r="K10" s="1361"/>
      <c r="L10" s="1361"/>
      <c r="M10" s="1362"/>
    </row>
    <row r="11" spans="1:13" s="551" customFormat="1" ht="13.5" customHeight="1">
      <c r="A11" s="1302"/>
      <c r="B11" s="1354"/>
      <c r="C11" s="1356"/>
      <c r="D11" s="1359"/>
      <c r="E11" s="1345" t="s">
        <v>563</v>
      </c>
      <c r="F11" s="1346" t="s">
        <v>564</v>
      </c>
      <c r="G11" s="1348" t="s">
        <v>565</v>
      </c>
      <c r="H11" s="1363" t="s">
        <v>566</v>
      </c>
      <c r="I11" s="1345" t="s">
        <v>563</v>
      </c>
      <c r="J11" s="1346" t="s">
        <v>564</v>
      </c>
      <c r="K11" s="1348" t="s">
        <v>567</v>
      </c>
      <c r="L11" s="1346" t="s">
        <v>566</v>
      </c>
      <c r="M11" s="1346" t="s">
        <v>74</v>
      </c>
    </row>
    <row r="12" spans="1:13" s="551" customFormat="1" ht="13.5" customHeight="1" thickBot="1">
      <c r="A12" s="1352"/>
      <c r="B12" s="1355"/>
      <c r="C12" s="1357"/>
      <c r="D12" s="1360"/>
      <c r="E12" s="1327"/>
      <c r="F12" s="1347"/>
      <c r="G12" s="1349"/>
      <c r="H12" s="1364"/>
      <c r="I12" s="1327"/>
      <c r="J12" s="1347"/>
      <c r="K12" s="1349"/>
      <c r="L12" s="1347"/>
      <c r="M12" s="1347"/>
    </row>
    <row r="13" spans="1:13" s="551" customFormat="1" ht="13.5" customHeight="1" thickTop="1" thickBot="1">
      <c r="A13" s="1350">
        <v>101</v>
      </c>
      <c r="B13" s="1342" t="s">
        <v>27</v>
      </c>
      <c r="C13" s="1336" t="s">
        <v>568</v>
      </c>
      <c r="D13" s="555" t="s">
        <v>569</v>
      </c>
      <c r="E13" s="556" t="s">
        <v>570</v>
      </c>
      <c r="F13" s="557"/>
      <c r="G13" s="862"/>
      <c r="H13" s="558">
        <f>+F13+G13*12</f>
        <v>0</v>
      </c>
      <c r="I13" s="1325" t="s">
        <v>571</v>
      </c>
      <c r="J13" s="557"/>
      <c r="K13" s="862"/>
      <c r="L13" s="558">
        <f>+J13+K13*12</f>
        <v>0</v>
      </c>
      <c r="M13" s="1338">
        <f>SUM(L13:L15)</f>
        <v>0</v>
      </c>
    </row>
    <row r="14" spans="1:13" s="551" customFormat="1" ht="13.5" customHeight="1" thickTop="1" thickBot="1">
      <c r="A14" s="1350"/>
      <c r="B14" s="1343"/>
      <c r="C14" s="1337"/>
      <c r="D14" s="559" t="s">
        <v>572</v>
      </c>
      <c r="E14" s="560" t="s">
        <v>573</v>
      </c>
      <c r="F14" s="561"/>
      <c r="G14" s="863"/>
      <c r="H14" s="562">
        <f t="shared" ref="H14:H72" si="0">+F14+G14*12</f>
        <v>0</v>
      </c>
      <c r="I14" s="1326"/>
      <c r="J14" s="561"/>
      <c r="K14" s="863"/>
      <c r="L14" s="562">
        <f t="shared" ref="L14:L77" si="1">+J14+K14*12</f>
        <v>0</v>
      </c>
      <c r="M14" s="1339"/>
    </row>
    <row r="15" spans="1:13" s="551" customFormat="1" ht="13.5" customHeight="1" thickTop="1" thickBot="1">
      <c r="A15" s="1350"/>
      <c r="B15" s="1344"/>
      <c r="C15" s="1337"/>
      <c r="D15" s="563" t="s">
        <v>574</v>
      </c>
      <c r="E15" s="564" t="s">
        <v>573</v>
      </c>
      <c r="F15" s="565"/>
      <c r="G15" s="864"/>
      <c r="H15" s="566">
        <f t="shared" si="0"/>
        <v>0</v>
      </c>
      <c r="I15" s="1327"/>
      <c r="J15" s="565"/>
      <c r="K15" s="864"/>
      <c r="L15" s="566">
        <f t="shared" si="1"/>
        <v>0</v>
      </c>
      <c r="M15" s="1340"/>
    </row>
    <row r="16" spans="1:13" s="551" customFormat="1" ht="13.5" customHeight="1" thickTop="1" thickBot="1">
      <c r="A16" s="1331">
        <v>102</v>
      </c>
      <c r="B16" s="1342" t="s">
        <v>28</v>
      </c>
      <c r="C16" s="1336" t="s">
        <v>575</v>
      </c>
      <c r="D16" s="555" t="s">
        <v>569</v>
      </c>
      <c r="E16" s="556" t="s">
        <v>570</v>
      </c>
      <c r="F16" s="862"/>
      <c r="G16" s="862"/>
      <c r="H16" s="558">
        <f t="shared" si="0"/>
        <v>0</v>
      </c>
      <c r="I16" s="1325" t="s">
        <v>571</v>
      </c>
      <c r="J16" s="862"/>
      <c r="K16" s="862"/>
      <c r="L16" s="558">
        <f t="shared" si="1"/>
        <v>0</v>
      </c>
      <c r="M16" s="1338">
        <f>SUM(L16:L18)</f>
        <v>0</v>
      </c>
    </row>
    <row r="17" spans="1:13" s="551" customFormat="1" ht="13.5" customHeight="1" thickTop="1" thickBot="1">
      <c r="A17" s="1332"/>
      <c r="B17" s="1343"/>
      <c r="C17" s="1337"/>
      <c r="D17" s="559" t="s">
        <v>572</v>
      </c>
      <c r="E17" s="560" t="s">
        <v>573</v>
      </c>
      <c r="F17" s="863"/>
      <c r="G17" s="863"/>
      <c r="H17" s="562">
        <f t="shared" si="0"/>
        <v>0</v>
      </c>
      <c r="I17" s="1326"/>
      <c r="J17" s="863"/>
      <c r="K17" s="863"/>
      <c r="L17" s="562">
        <f t="shared" si="1"/>
        <v>0</v>
      </c>
      <c r="M17" s="1339"/>
    </row>
    <row r="18" spans="1:13" s="551" customFormat="1" ht="13.5" customHeight="1" thickTop="1" thickBot="1">
      <c r="A18" s="1332"/>
      <c r="B18" s="1344"/>
      <c r="C18" s="1337"/>
      <c r="D18" s="563" t="s">
        <v>574</v>
      </c>
      <c r="E18" s="564" t="s">
        <v>573</v>
      </c>
      <c r="F18" s="864"/>
      <c r="G18" s="864"/>
      <c r="H18" s="566">
        <f t="shared" si="0"/>
        <v>0</v>
      </c>
      <c r="I18" s="1327"/>
      <c r="J18" s="864"/>
      <c r="K18" s="864"/>
      <c r="L18" s="566">
        <f t="shared" si="1"/>
        <v>0</v>
      </c>
      <c r="M18" s="1340"/>
    </row>
    <row r="19" spans="1:13" s="551" customFormat="1" ht="13.5" customHeight="1" thickTop="1" thickBot="1">
      <c r="A19" s="1331">
        <v>103</v>
      </c>
      <c r="B19" s="1342" t="s">
        <v>29</v>
      </c>
      <c r="C19" s="1336" t="s">
        <v>568</v>
      </c>
      <c r="D19" s="555" t="s">
        <v>569</v>
      </c>
      <c r="E19" s="556" t="s">
        <v>570</v>
      </c>
      <c r="F19" s="557"/>
      <c r="G19" s="862"/>
      <c r="H19" s="558">
        <f>+F19+G19*12</f>
        <v>0</v>
      </c>
      <c r="I19" s="1325" t="s">
        <v>571</v>
      </c>
      <c r="J19" s="557"/>
      <c r="K19" s="862"/>
      <c r="L19" s="558">
        <f t="shared" si="1"/>
        <v>0</v>
      </c>
      <c r="M19" s="1338">
        <f>SUM(L19:L21)</f>
        <v>0</v>
      </c>
    </row>
    <row r="20" spans="1:13" s="551" customFormat="1" ht="13.5" customHeight="1" thickTop="1" thickBot="1">
      <c r="A20" s="1332"/>
      <c r="B20" s="1343"/>
      <c r="C20" s="1337"/>
      <c r="D20" s="559" t="s">
        <v>572</v>
      </c>
      <c r="E20" s="560" t="s">
        <v>573</v>
      </c>
      <c r="F20" s="561"/>
      <c r="G20" s="863"/>
      <c r="H20" s="562">
        <f t="shared" ref="H20:H21" si="2">+F20+G20*12</f>
        <v>0</v>
      </c>
      <c r="I20" s="1326"/>
      <c r="J20" s="561"/>
      <c r="K20" s="863"/>
      <c r="L20" s="562">
        <f t="shared" si="1"/>
        <v>0</v>
      </c>
      <c r="M20" s="1339"/>
    </row>
    <row r="21" spans="1:13" s="551" customFormat="1" ht="13.5" customHeight="1" thickTop="1" thickBot="1">
      <c r="A21" s="1332"/>
      <c r="B21" s="1344"/>
      <c r="C21" s="1337"/>
      <c r="D21" s="563" t="s">
        <v>574</v>
      </c>
      <c r="E21" s="564" t="s">
        <v>573</v>
      </c>
      <c r="F21" s="565"/>
      <c r="G21" s="864"/>
      <c r="H21" s="566">
        <f t="shared" si="2"/>
        <v>0</v>
      </c>
      <c r="I21" s="1327"/>
      <c r="J21" s="565"/>
      <c r="K21" s="864"/>
      <c r="L21" s="566">
        <f t="shared" si="1"/>
        <v>0</v>
      </c>
      <c r="M21" s="1340"/>
    </row>
    <row r="22" spans="1:13" s="551" customFormat="1" ht="13.5" customHeight="1" thickTop="1" thickBot="1">
      <c r="A22" s="1331">
        <v>104</v>
      </c>
      <c r="B22" s="1342" t="s">
        <v>30</v>
      </c>
      <c r="C22" s="1336" t="s">
        <v>575</v>
      </c>
      <c r="D22" s="555" t="s">
        <v>569</v>
      </c>
      <c r="E22" s="556" t="s">
        <v>570</v>
      </c>
      <c r="F22" s="862"/>
      <c r="G22" s="862"/>
      <c r="H22" s="558">
        <f t="shared" si="0"/>
        <v>0</v>
      </c>
      <c r="I22" s="1325" t="s">
        <v>571</v>
      </c>
      <c r="J22" s="862"/>
      <c r="K22" s="862"/>
      <c r="L22" s="558">
        <f t="shared" si="1"/>
        <v>0</v>
      </c>
      <c r="M22" s="1338">
        <f>SUM(L22:L24)</f>
        <v>0</v>
      </c>
    </row>
    <row r="23" spans="1:13" s="551" customFormat="1" ht="13.5" customHeight="1" thickTop="1" thickBot="1">
      <c r="A23" s="1332"/>
      <c r="B23" s="1343"/>
      <c r="C23" s="1337"/>
      <c r="D23" s="559" t="s">
        <v>572</v>
      </c>
      <c r="E23" s="560" t="s">
        <v>573</v>
      </c>
      <c r="F23" s="863"/>
      <c r="G23" s="863"/>
      <c r="H23" s="562">
        <f t="shared" si="0"/>
        <v>0</v>
      </c>
      <c r="I23" s="1326"/>
      <c r="J23" s="863"/>
      <c r="K23" s="863"/>
      <c r="L23" s="562">
        <f t="shared" si="1"/>
        <v>0</v>
      </c>
      <c r="M23" s="1339"/>
    </row>
    <row r="24" spans="1:13" s="551" customFormat="1" ht="13.5" customHeight="1" thickTop="1" thickBot="1">
      <c r="A24" s="1332"/>
      <c r="B24" s="1344"/>
      <c r="C24" s="1337"/>
      <c r="D24" s="563" t="s">
        <v>574</v>
      </c>
      <c r="E24" s="564" t="s">
        <v>573</v>
      </c>
      <c r="F24" s="864"/>
      <c r="G24" s="864"/>
      <c r="H24" s="566">
        <f t="shared" si="0"/>
        <v>0</v>
      </c>
      <c r="I24" s="1327"/>
      <c r="J24" s="864"/>
      <c r="K24" s="864"/>
      <c r="L24" s="566">
        <f t="shared" si="1"/>
        <v>0</v>
      </c>
      <c r="M24" s="1340"/>
    </row>
    <row r="25" spans="1:13" s="551" customFormat="1" ht="13.5" customHeight="1" thickTop="1" thickBot="1">
      <c r="A25" s="1331">
        <v>105</v>
      </c>
      <c r="B25" s="1342" t="s">
        <v>31</v>
      </c>
      <c r="C25" s="1336" t="s">
        <v>575</v>
      </c>
      <c r="D25" s="555" t="s">
        <v>569</v>
      </c>
      <c r="E25" s="556" t="s">
        <v>570</v>
      </c>
      <c r="F25" s="862"/>
      <c r="G25" s="862"/>
      <c r="H25" s="558">
        <f t="shared" si="0"/>
        <v>0</v>
      </c>
      <c r="I25" s="1325" t="s">
        <v>571</v>
      </c>
      <c r="J25" s="862"/>
      <c r="K25" s="862"/>
      <c r="L25" s="558">
        <f t="shared" si="1"/>
        <v>0</v>
      </c>
      <c r="M25" s="1338">
        <f>SUM(L25:L27)</f>
        <v>0</v>
      </c>
    </row>
    <row r="26" spans="1:13" s="551" customFormat="1" ht="13.5" customHeight="1" thickTop="1" thickBot="1">
      <c r="A26" s="1332"/>
      <c r="B26" s="1343"/>
      <c r="C26" s="1337"/>
      <c r="D26" s="559" t="s">
        <v>572</v>
      </c>
      <c r="E26" s="560" t="s">
        <v>573</v>
      </c>
      <c r="F26" s="863"/>
      <c r="G26" s="863"/>
      <c r="H26" s="562">
        <f t="shared" si="0"/>
        <v>0</v>
      </c>
      <c r="I26" s="1326"/>
      <c r="J26" s="863"/>
      <c r="K26" s="863"/>
      <c r="L26" s="562">
        <f t="shared" si="1"/>
        <v>0</v>
      </c>
      <c r="M26" s="1339"/>
    </row>
    <row r="27" spans="1:13" s="551" customFormat="1" ht="13.5" customHeight="1" thickTop="1" thickBot="1">
      <c r="A27" s="1332"/>
      <c r="B27" s="1344"/>
      <c r="C27" s="1337"/>
      <c r="D27" s="563" t="s">
        <v>574</v>
      </c>
      <c r="E27" s="564" t="s">
        <v>573</v>
      </c>
      <c r="F27" s="864"/>
      <c r="G27" s="864"/>
      <c r="H27" s="566">
        <f t="shared" si="0"/>
        <v>0</v>
      </c>
      <c r="I27" s="1327"/>
      <c r="J27" s="864"/>
      <c r="K27" s="864"/>
      <c r="L27" s="566">
        <f t="shared" si="1"/>
        <v>0</v>
      </c>
      <c r="M27" s="1340"/>
    </row>
    <row r="28" spans="1:13" s="551" customFormat="1" ht="13.5" customHeight="1" thickTop="1" thickBot="1">
      <c r="A28" s="1331">
        <v>106</v>
      </c>
      <c r="B28" s="1342" t="s">
        <v>32</v>
      </c>
      <c r="C28" s="1336" t="s">
        <v>568</v>
      </c>
      <c r="D28" s="555" t="s">
        <v>569</v>
      </c>
      <c r="E28" s="556" t="s">
        <v>570</v>
      </c>
      <c r="F28" s="557"/>
      <c r="G28" s="862"/>
      <c r="H28" s="558">
        <f>+F28+G28*12</f>
        <v>0</v>
      </c>
      <c r="I28" s="1325" t="s">
        <v>571</v>
      </c>
      <c r="J28" s="557"/>
      <c r="K28" s="862"/>
      <c r="L28" s="558">
        <f t="shared" si="1"/>
        <v>0</v>
      </c>
      <c r="M28" s="1338">
        <f>SUM(L28:L30)</f>
        <v>0</v>
      </c>
    </row>
    <row r="29" spans="1:13" s="551" customFormat="1" ht="13.5" customHeight="1" thickTop="1" thickBot="1">
      <c r="A29" s="1332"/>
      <c r="B29" s="1343"/>
      <c r="C29" s="1337"/>
      <c r="D29" s="559" t="s">
        <v>572</v>
      </c>
      <c r="E29" s="560" t="s">
        <v>573</v>
      </c>
      <c r="F29" s="561"/>
      <c r="G29" s="863"/>
      <c r="H29" s="562">
        <f t="shared" ref="H29:H30" si="3">+F29+G29*12</f>
        <v>0</v>
      </c>
      <c r="I29" s="1326"/>
      <c r="J29" s="561"/>
      <c r="K29" s="863"/>
      <c r="L29" s="562">
        <f t="shared" si="1"/>
        <v>0</v>
      </c>
      <c r="M29" s="1339"/>
    </row>
    <row r="30" spans="1:13" s="551" customFormat="1" ht="13.5" customHeight="1" thickTop="1" thickBot="1">
      <c r="A30" s="1332"/>
      <c r="B30" s="1344"/>
      <c r="C30" s="1337"/>
      <c r="D30" s="563" t="s">
        <v>574</v>
      </c>
      <c r="E30" s="564" t="s">
        <v>573</v>
      </c>
      <c r="F30" s="565"/>
      <c r="G30" s="864"/>
      <c r="H30" s="566">
        <f t="shared" si="3"/>
        <v>0</v>
      </c>
      <c r="I30" s="1327"/>
      <c r="J30" s="565"/>
      <c r="K30" s="864"/>
      <c r="L30" s="566">
        <f t="shared" si="1"/>
        <v>0</v>
      </c>
      <c r="M30" s="1340"/>
    </row>
    <row r="31" spans="1:13" s="551" customFormat="1" ht="13.5" customHeight="1" thickTop="1" thickBot="1">
      <c r="A31" s="1331">
        <v>107</v>
      </c>
      <c r="B31" s="1342" t="s">
        <v>33</v>
      </c>
      <c r="C31" s="1336" t="s">
        <v>575</v>
      </c>
      <c r="D31" s="555" t="s">
        <v>569</v>
      </c>
      <c r="E31" s="556" t="s">
        <v>570</v>
      </c>
      <c r="F31" s="862"/>
      <c r="G31" s="862"/>
      <c r="H31" s="558">
        <f t="shared" si="0"/>
        <v>0</v>
      </c>
      <c r="I31" s="1325" t="s">
        <v>571</v>
      </c>
      <c r="J31" s="862"/>
      <c r="K31" s="862"/>
      <c r="L31" s="558">
        <f t="shared" si="1"/>
        <v>0</v>
      </c>
      <c r="M31" s="1338">
        <f>SUM(L31:L33)</f>
        <v>0</v>
      </c>
    </row>
    <row r="32" spans="1:13" s="551" customFormat="1" ht="13.5" customHeight="1" thickTop="1" thickBot="1">
      <c r="A32" s="1332"/>
      <c r="B32" s="1343"/>
      <c r="C32" s="1337"/>
      <c r="D32" s="559" t="s">
        <v>572</v>
      </c>
      <c r="E32" s="560" t="s">
        <v>573</v>
      </c>
      <c r="F32" s="863"/>
      <c r="G32" s="863"/>
      <c r="H32" s="562">
        <f t="shared" si="0"/>
        <v>0</v>
      </c>
      <c r="I32" s="1326"/>
      <c r="J32" s="863"/>
      <c r="K32" s="863"/>
      <c r="L32" s="562">
        <f t="shared" si="1"/>
        <v>0</v>
      </c>
      <c r="M32" s="1339"/>
    </row>
    <row r="33" spans="1:13" s="551" customFormat="1" ht="13.5" customHeight="1" thickTop="1" thickBot="1">
      <c r="A33" s="1332"/>
      <c r="B33" s="1344"/>
      <c r="C33" s="1337"/>
      <c r="D33" s="563" t="s">
        <v>574</v>
      </c>
      <c r="E33" s="564" t="s">
        <v>573</v>
      </c>
      <c r="F33" s="864"/>
      <c r="G33" s="864"/>
      <c r="H33" s="566">
        <f t="shared" si="0"/>
        <v>0</v>
      </c>
      <c r="I33" s="1327"/>
      <c r="J33" s="864"/>
      <c r="K33" s="864"/>
      <c r="L33" s="566">
        <f t="shared" si="1"/>
        <v>0</v>
      </c>
      <c r="M33" s="1340"/>
    </row>
    <row r="34" spans="1:13" s="551" customFormat="1" ht="13.5" customHeight="1" thickTop="1" thickBot="1">
      <c r="A34" s="1331">
        <v>108</v>
      </c>
      <c r="B34" s="1342" t="s">
        <v>34</v>
      </c>
      <c r="C34" s="1336" t="s">
        <v>575</v>
      </c>
      <c r="D34" s="555" t="s">
        <v>569</v>
      </c>
      <c r="E34" s="556" t="s">
        <v>570</v>
      </c>
      <c r="F34" s="862"/>
      <c r="G34" s="862"/>
      <c r="H34" s="558">
        <f t="shared" si="0"/>
        <v>0</v>
      </c>
      <c r="I34" s="1325" t="s">
        <v>571</v>
      </c>
      <c r="J34" s="862"/>
      <c r="K34" s="862"/>
      <c r="L34" s="558">
        <f t="shared" si="1"/>
        <v>0</v>
      </c>
      <c r="M34" s="1338">
        <f>SUM(L34:L36)</f>
        <v>0</v>
      </c>
    </row>
    <row r="35" spans="1:13" s="551" customFormat="1" ht="13.5" customHeight="1" thickTop="1" thickBot="1">
      <c r="A35" s="1332"/>
      <c r="B35" s="1343"/>
      <c r="C35" s="1337"/>
      <c r="D35" s="559" t="s">
        <v>572</v>
      </c>
      <c r="E35" s="560" t="s">
        <v>573</v>
      </c>
      <c r="F35" s="863"/>
      <c r="G35" s="863"/>
      <c r="H35" s="562">
        <f t="shared" si="0"/>
        <v>0</v>
      </c>
      <c r="I35" s="1326"/>
      <c r="J35" s="863"/>
      <c r="K35" s="863"/>
      <c r="L35" s="562">
        <f t="shared" si="1"/>
        <v>0</v>
      </c>
      <c r="M35" s="1339"/>
    </row>
    <row r="36" spans="1:13" s="551" customFormat="1" ht="13.5" customHeight="1" thickTop="1" thickBot="1">
      <c r="A36" s="1332"/>
      <c r="B36" s="1344"/>
      <c r="C36" s="1337"/>
      <c r="D36" s="563" t="s">
        <v>574</v>
      </c>
      <c r="E36" s="564" t="s">
        <v>573</v>
      </c>
      <c r="F36" s="864"/>
      <c r="G36" s="864"/>
      <c r="H36" s="566">
        <f t="shared" si="0"/>
        <v>0</v>
      </c>
      <c r="I36" s="1327"/>
      <c r="J36" s="864"/>
      <c r="K36" s="864"/>
      <c r="L36" s="566">
        <f t="shared" si="1"/>
        <v>0</v>
      </c>
      <c r="M36" s="1340"/>
    </row>
    <row r="37" spans="1:13" s="551" customFormat="1" ht="13.5" customHeight="1" thickTop="1" thickBot="1">
      <c r="A37" s="1331">
        <v>109</v>
      </c>
      <c r="B37" s="1342" t="s">
        <v>35</v>
      </c>
      <c r="C37" s="1336" t="s">
        <v>568</v>
      </c>
      <c r="D37" s="555" t="s">
        <v>569</v>
      </c>
      <c r="E37" s="556" t="s">
        <v>570</v>
      </c>
      <c r="F37" s="557"/>
      <c r="G37" s="862"/>
      <c r="H37" s="558">
        <f>+F37+G37*12</f>
        <v>0</v>
      </c>
      <c r="I37" s="1325" t="s">
        <v>571</v>
      </c>
      <c r="J37" s="557"/>
      <c r="K37" s="862"/>
      <c r="L37" s="558">
        <f t="shared" si="1"/>
        <v>0</v>
      </c>
      <c r="M37" s="1338">
        <f>SUM(L37:L39)</f>
        <v>0</v>
      </c>
    </row>
    <row r="38" spans="1:13" s="551" customFormat="1" ht="13.5" customHeight="1" thickTop="1" thickBot="1">
      <c r="A38" s="1332"/>
      <c r="B38" s="1343"/>
      <c r="C38" s="1337"/>
      <c r="D38" s="559" t="s">
        <v>572</v>
      </c>
      <c r="E38" s="560" t="s">
        <v>573</v>
      </c>
      <c r="F38" s="561"/>
      <c r="G38" s="863"/>
      <c r="H38" s="562">
        <f t="shared" ref="H38:H39" si="4">+F38+G38*12</f>
        <v>0</v>
      </c>
      <c r="I38" s="1326"/>
      <c r="J38" s="561"/>
      <c r="K38" s="863"/>
      <c r="L38" s="562">
        <f t="shared" si="1"/>
        <v>0</v>
      </c>
      <c r="M38" s="1339"/>
    </row>
    <row r="39" spans="1:13" s="551" customFormat="1" ht="13.5" customHeight="1" thickTop="1" thickBot="1">
      <c r="A39" s="1332"/>
      <c r="B39" s="1344"/>
      <c r="C39" s="1337"/>
      <c r="D39" s="563" t="s">
        <v>574</v>
      </c>
      <c r="E39" s="564" t="s">
        <v>573</v>
      </c>
      <c r="F39" s="565"/>
      <c r="G39" s="864"/>
      <c r="H39" s="566">
        <f t="shared" si="4"/>
        <v>0</v>
      </c>
      <c r="I39" s="1327"/>
      <c r="J39" s="565"/>
      <c r="K39" s="864"/>
      <c r="L39" s="566">
        <f t="shared" si="1"/>
        <v>0</v>
      </c>
      <c r="M39" s="1340"/>
    </row>
    <row r="40" spans="1:13" s="551" customFormat="1" ht="13.5" customHeight="1" thickTop="1" thickBot="1">
      <c r="A40" s="1331">
        <v>110</v>
      </c>
      <c r="B40" s="1342" t="s">
        <v>36</v>
      </c>
      <c r="C40" s="1336" t="s">
        <v>575</v>
      </c>
      <c r="D40" s="555" t="s">
        <v>569</v>
      </c>
      <c r="E40" s="556" t="s">
        <v>570</v>
      </c>
      <c r="F40" s="862"/>
      <c r="G40" s="862"/>
      <c r="H40" s="558">
        <f t="shared" si="0"/>
        <v>0</v>
      </c>
      <c r="I40" s="1325" t="s">
        <v>571</v>
      </c>
      <c r="J40" s="862"/>
      <c r="K40" s="862"/>
      <c r="L40" s="558">
        <f t="shared" si="1"/>
        <v>0</v>
      </c>
      <c r="M40" s="1338">
        <f>SUM(L40:L42)</f>
        <v>0</v>
      </c>
    </row>
    <row r="41" spans="1:13" s="551" customFormat="1" ht="13.5" customHeight="1" thickTop="1" thickBot="1">
      <c r="A41" s="1332"/>
      <c r="B41" s="1343"/>
      <c r="C41" s="1337"/>
      <c r="D41" s="559" t="s">
        <v>572</v>
      </c>
      <c r="E41" s="560" t="s">
        <v>573</v>
      </c>
      <c r="F41" s="863"/>
      <c r="G41" s="863"/>
      <c r="H41" s="562">
        <f t="shared" si="0"/>
        <v>0</v>
      </c>
      <c r="I41" s="1326"/>
      <c r="J41" s="863"/>
      <c r="K41" s="863"/>
      <c r="L41" s="562">
        <f t="shared" si="1"/>
        <v>0</v>
      </c>
      <c r="M41" s="1339"/>
    </row>
    <row r="42" spans="1:13" s="551" customFormat="1" ht="13.5" customHeight="1" thickTop="1" thickBot="1">
      <c r="A42" s="1332"/>
      <c r="B42" s="1344"/>
      <c r="C42" s="1337"/>
      <c r="D42" s="563" t="s">
        <v>574</v>
      </c>
      <c r="E42" s="564" t="s">
        <v>573</v>
      </c>
      <c r="F42" s="864"/>
      <c r="G42" s="864"/>
      <c r="H42" s="566">
        <f t="shared" si="0"/>
        <v>0</v>
      </c>
      <c r="I42" s="1327"/>
      <c r="J42" s="864"/>
      <c r="K42" s="864"/>
      <c r="L42" s="566">
        <f t="shared" si="1"/>
        <v>0</v>
      </c>
      <c r="M42" s="1340"/>
    </row>
    <row r="43" spans="1:13" s="551" customFormat="1" ht="13.5" customHeight="1" thickTop="1" thickBot="1">
      <c r="A43" s="1331">
        <v>111</v>
      </c>
      <c r="B43" s="1342" t="s">
        <v>37</v>
      </c>
      <c r="C43" s="1336" t="s">
        <v>575</v>
      </c>
      <c r="D43" s="555" t="s">
        <v>569</v>
      </c>
      <c r="E43" s="556" t="s">
        <v>570</v>
      </c>
      <c r="F43" s="862"/>
      <c r="G43" s="862"/>
      <c r="H43" s="558">
        <f t="shared" si="0"/>
        <v>0</v>
      </c>
      <c r="I43" s="1325" t="s">
        <v>571</v>
      </c>
      <c r="J43" s="862"/>
      <c r="K43" s="862"/>
      <c r="L43" s="558">
        <f t="shared" si="1"/>
        <v>0</v>
      </c>
      <c r="M43" s="1338">
        <f>SUM(L43:L45)</f>
        <v>0</v>
      </c>
    </row>
    <row r="44" spans="1:13" s="551" customFormat="1" ht="13.5" customHeight="1" thickTop="1" thickBot="1">
      <c r="A44" s="1332"/>
      <c r="B44" s="1343"/>
      <c r="C44" s="1337"/>
      <c r="D44" s="559" t="s">
        <v>572</v>
      </c>
      <c r="E44" s="560" t="s">
        <v>573</v>
      </c>
      <c r="F44" s="863"/>
      <c r="G44" s="863"/>
      <c r="H44" s="562">
        <f t="shared" si="0"/>
        <v>0</v>
      </c>
      <c r="I44" s="1326"/>
      <c r="J44" s="863"/>
      <c r="K44" s="863"/>
      <c r="L44" s="562">
        <f t="shared" si="1"/>
        <v>0</v>
      </c>
      <c r="M44" s="1339"/>
    </row>
    <row r="45" spans="1:13" s="551" customFormat="1" ht="13.5" customHeight="1" thickTop="1" thickBot="1">
      <c r="A45" s="1332"/>
      <c r="B45" s="1344"/>
      <c r="C45" s="1337"/>
      <c r="D45" s="563" t="s">
        <v>574</v>
      </c>
      <c r="E45" s="564" t="s">
        <v>573</v>
      </c>
      <c r="F45" s="864"/>
      <c r="G45" s="864"/>
      <c r="H45" s="566">
        <f t="shared" si="0"/>
        <v>0</v>
      </c>
      <c r="I45" s="1327"/>
      <c r="J45" s="864"/>
      <c r="K45" s="864"/>
      <c r="L45" s="566">
        <f t="shared" si="1"/>
        <v>0</v>
      </c>
      <c r="M45" s="1340"/>
    </row>
    <row r="46" spans="1:13" s="551" customFormat="1" ht="13.5" customHeight="1" thickTop="1" thickBot="1">
      <c r="A46" s="1331">
        <v>112</v>
      </c>
      <c r="B46" s="1342" t="s">
        <v>38</v>
      </c>
      <c r="C46" s="1336" t="s">
        <v>575</v>
      </c>
      <c r="D46" s="555" t="s">
        <v>569</v>
      </c>
      <c r="E46" s="556" t="s">
        <v>570</v>
      </c>
      <c r="F46" s="862"/>
      <c r="G46" s="862"/>
      <c r="H46" s="558">
        <f t="shared" si="0"/>
        <v>0</v>
      </c>
      <c r="I46" s="1325" t="s">
        <v>571</v>
      </c>
      <c r="J46" s="862"/>
      <c r="K46" s="862"/>
      <c r="L46" s="558">
        <f t="shared" si="1"/>
        <v>0</v>
      </c>
      <c r="M46" s="1338">
        <f>SUM(L46:L48)</f>
        <v>0</v>
      </c>
    </row>
    <row r="47" spans="1:13" s="551" customFormat="1" ht="13.5" customHeight="1" thickTop="1" thickBot="1">
      <c r="A47" s="1332"/>
      <c r="B47" s="1343"/>
      <c r="C47" s="1337"/>
      <c r="D47" s="559" t="s">
        <v>572</v>
      </c>
      <c r="E47" s="560" t="s">
        <v>573</v>
      </c>
      <c r="F47" s="863"/>
      <c r="G47" s="863"/>
      <c r="H47" s="562">
        <f t="shared" si="0"/>
        <v>0</v>
      </c>
      <c r="I47" s="1326"/>
      <c r="J47" s="863"/>
      <c r="K47" s="863"/>
      <c r="L47" s="562">
        <f t="shared" si="1"/>
        <v>0</v>
      </c>
      <c r="M47" s="1339"/>
    </row>
    <row r="48" spans="1:13" s="551" customFormat="1" ht="13.5" customHeight="1" thickTop="1" thickBot="1">
      <c r="A48" s="1332"/>
      <c r="B48" s="1344"/>
      <c r="C48" s="1337"/>
      <c r="D48" s="563" t="s">
        <v>574</v>
      </c>
      <c r="E48" s="564" t="s">
        <v>573</v>
      </c>
      <c r="F48" s="864"/>
      <c r="G48" s="864"/>
      <c r="H48" s="566">
        <f t="shared" si="0"/>
        <v>0</v>
      </c>
      <c r="I48" s="1327"/>
      <c r="J48" s="864"/>
      <c r="K48" s="864"/>
      <c r="L48" s="566">
        <f t="shared" si="1"/>
        <v>0</v>
      </c>
      <c r="M48" s="1340"/>
    </row>
    <row r="49" spans="1:13" s="551" customFormat="1" ht="13.5" customHeight="1" thickTop="1" thickBot="1">
      <c r="A49" s="1331">
        <v>113</v>
      </c>
      <c r="B49" s="1342" t="s">
        <v>39</v>
      </c>
      <c r="C49" s="1336" t="s">
        <v>575</v>
      </c>
      <c r="D49" s="555" t="s">
        <v>569</v>
      </c>
      <c r="E49" s="556" t="s">
        <v>570</v>
      </c>
      <c r="F49" s="862"/>
      <c r="G49" s="862"/>
      <c r="H49" s="558">
        <f t="shared" si="0"/>
        <v>0</v>
      </c>
      <c r="I49" s="1325" t="s">
        <v>571</v>
      </c>
      <c r="J49" s="862"/>
      <c r="K49" s="862"/>
      <c r="L49" s="558">
        <f t="shared" si="1"/>
        <v>0</v>
      </c>
      <c r="M49" s="1338">
        <f>SUM(L49:L51)</f>
        <v>0</v>
      </c>
    </row>
    <row r="50" spans="1:13" s="551" customFormat="1" ht="13.5" customHeight="1" thickTop="1" thickBot="1">
      <c r="A50" s="1332"/>
      <c r="B50" s="1343"/>
      <c r="C50" s="1337"/>
      <c r="D50" s="559" t="s">
        <v>572</v>
      </c>
      <c r="E50" s="560" t="s">
        <v>573</v>
      </c>
      <c r="F50" s="863"/>
      <c r="G50" s="863"/>
      <c r="H50" s="562">
        <f t="shared" si="0"/>
        <v>0</v>
      </c>
      <c r="I50" s="1326"/>
      <c r="J50" s="863"/>
      <c r="K50" s="863"/>
      <c r="L50" s="562">
        <f t="shared" si="1"/>
        <v>0</v>
      </c>
      <c r="M50" s="1339"/>
    </row>
    <row r="51" spans="1:13" s="551" customFormat="1" ht="13.5" customHeight="1" thickTop="1" thickBot="1">
      <c r="A51" s="1332"/>
      <c r="B51" s="1344"/>
      <c r="C51" s="1337"/>
      <c r="D51" s="563" t="s">
        <v>574</v>
      </c>
      <c r="E51" s="564" t="s">
        <v>573</v>
      </c>
      <c r="F51" s="864"/>
      <c r="G51" s="864"/>
      <c r="H51" s="566">
        <f t="shared" si="0"/>
        <v>0</v>
      </c>
      <c r="I51" s="1327"/>
      <c r="J51" s="864"/>
      <c r="K51" s="864"/>
      <c r="L51" s="566">
        <f t="shared" si="1"/>
        <v>0</v>
      </c>
      <c r="M51" s="1340"/>
    </row>
    <row r="52" spans="1:13" s="551" customFormat="1" ht="13.5" customHeight="1" thickTop="1" thickBot="1">
      <c r="A52" s="1331">
        <v>114</v>
      </c>
      <c r="B52" s="1342" t="s">
        <v>40</v>
      </c>
      <c r="C52" s="1336" t="s">
        <v>575</v>
      </c>
      <c r="D52" s="555" t="s">
        <v>569</v>
      </c>
      <c r="E52" s="556" t="s">
        <v>570</v>
      </c>
      <c r="F52" s="862"/>
      <c r="G52" s="862"/>
      <c r="H52" s="558">
        <f t="shared" si="0"/>
        <v>0</v>
      </c>
      <c r="I52" s="1325" t="s">
        <v>571</v>
      </c>
      <c r="J52" s="862"/>
      <c r="K52" s="862"/>
      <c r="L52" s="558">
        <f t="shared" si="1"/>
        <v>0</v>
      </c>
      <c r="M52" s="1338">
        <f>SUM(L52:L54)</f>
        <v>0</v>
      </c>
    </row>
    <row r="53" spans="1:13" s="551" customFormat="1" ht="13.5" customHeight="1" thickTop="1" thickBot="1">
      <c r="A53" s="1332"/>
      <c r="B53" s="1343"/>
      <c r="C53" s="1337"/>
      <c r="D53" s="559" t="s">
        <v>572</v>
      </c>
      <c r="E53" s="560" t="s">
        <v>573</v>
      </c>
      <c r="F53" s="863"/>
      <c r="G53" s="863"/>
      <c r="H53" s="562">
        <f t="shared" si="0"/>
        <v>0</v>
      </c>
      <c r="I53" s="1326"/>
      <c r="J53" s="863"/>
      <c r="K53" s="863"/>
      <c r="L53" s="562">
        <f t="shared" si="1"/>
        <v>0</v>
      </c>
      <c r="M53" s="1339"/>
    </row>
    <row r="54" spans="1:13" s="551" customFormat="1" ht="13.5" customHeight="1" thickTop="1" thickBot="1">
      <c r="A54" s="1332"/>
      <c r="B54" s="1344"/>
      <c r="C54" s="1337"/>
      <c r="D54" s="563" t="s">
        <v>574</v>
      </c>
      <c r="E54" s="564" t="s">
        <v>573</v>
      </c>
      <c r="F54" s="864"/>
      <c r="G54" s="864"/>
      <c r="H54" s="566">
        <f t="shared" si="0"/>
        <v>0</v>
      </c>
      <c r="I54" s="1327"/>
      <c r="J54" s="864"/>
      <c r="K54" s="864"/>
      <c r="L54" s="566">
        <f t="shared" si="1"/>
        <v>0</v>
      </c>
      <c r="M54" s="1340"/>
    </row>
    <row r="55" spans="1:13" s="551" customFormat="1" ht="13.5" customHeight="1" thickTop="1" thickBot="1">
      <c r="A55" s="1331">
        <v>115</v>
      </c>
      <c r="B55" s="1342" t="s">
        <v>41</v>
      </c>
      <c r="C55" s="1336" t="s">
        <v>568</v>
      </c>
      <c r="D55" s="555" t="s">
        <v>569</v>
      </c>
      <c r="E55" s="556" t="s">
        <v>570</v>
      </c>
      <c r="F55" s="557"/>
      <c r="G55" s="862"/>
      <c r="H55" s="558">
        <f>+F55+G55*12</f>
        <v>0</v>
      </c>
      <c r="I55" s="1325" t="s">
        <v>571</v>
      </c>
      <c r="J55" s="557"/>
      <c r="K55" s="862"/>
      <c r="L55" s="558">
        <f t="shared" si="1"/>
        <v>0</v>
      </c>
      <c r="M55" s="1338">
        <f>SUM(L55:L57)</f>
        <v>0</v>
      </c>
    </row>
    <row r="56" spans="1:13" s="551" customFormat="1" ht="13.5" customHeight="1" thickTop="1" thickBot="1">
      <c r="A56" s="1332"/>
      <c r="B56" s="1343"/>
      <c r="C56" s="1337"/>
      <c r="D56" s="559" t="s">
        <v>572</v>
      </c>
      <c r="E56" s="560" t="s">
        <v>573</v>
      </c>
      <c r="F56" s="561"/>
      <c r="G56" s="863"/>
      <c r="H56" s="562">
        <f t="shared" ref="H56:H57" si="5">+F56+G56*12</f>
        <v>0</v>
      </c>
      <c r="I56" s="1326"/>
      <c r="J56" s="561"/>
      <c r="K56" s="863"/>
      <c r="L56" s="562">
        <f t="shared" si="1"/>
        <v>0</v>
      </c>
      <c r="M56" s="1339"/>
    </row>
    <row r="57" spans="1:13" s="551" customFormat="1" ht="13.5" customHeight="1" thickTop="1" thickBot="1">
      <c r="A57" s="1332"/>
      <c r="B57" s="1344"/>
      <c r="C57" s="1337"/>
      <c r="D57" s="563" t="s">
        <v>574</v>
      </c>
      <c r="E57" s="564" t="s">
        <v>573</v>
      </c>
      <c r="F57" s="565"/>
      <c r="G57" s="864"/>
      <c r="H57" s="566">
        <f t="shared" si="5"/>
        <v>0</v>
      </c>
      <c r="I57" s="1327"/>
      <c r="J57" s="565"/>
      <c r="K57" s="864"/>
      <c r="L57" s="566">
        <f t="shared" si="1"/>
        <v>0</v>
      </c>
      <c r="M57" s="1340"/>
    </row>
    <row r="58" spans="1:13" s="551" customFormat="1" ht="13.5" customHeight="1" thickTop="1" thickBot="1">
      <c r="A58" s="1331">
        <v>116</v>
      </c>
      <c r="B58" s="1342" t="s">
        <v>42</v>
      </c>
      <c r="C58" s="1336" t="s">
        <v>575</v>
      </c>
      <c r="D58" s="555" t="s">
        <v>569</v>
      </c>
      <c r="E58" s="556" t="s">
        <v>570</v>
      </c>
      <c r="F58" s="862"/>
      <c r="G58" s="862"/>
      <c r="H58" s="558">
        <f t="shared" si="0"/>
        <v>0</v>
      </c>
      <c r="I58" s="1325" t="s">
        <v>571</v>
      </c>
      <c r="J58" s="862"/>
      <c r="K58" s="862"/>
      <c r="L58" s="558">
        <f t="shared" si="1"/>
        <v>0</v>
      </c>
      <c r="M58" s="1338">
        <f>SUM(L58:L60)</f>
        <v>0</v>
      </c>
    </row>
    <row r="59" spans="1:13" s="551" customFormat="1" ht="13.5" customHeight="1" thickTop="1" thickBot="1">
      <c r="A59" s="1332"/>
      <c r="B59" s="1343"/>
      <c r="C59" s="1337"/>
      <c r="D59" s="559" t="s">
        <v>572</v>
      </c>
      <c r="E59" s="560" t="s">
        <v>573</v>
      </c>
      <c r="F59" s="863"/>
      <c r="G59" s="863"/>
      <c r="H59" s="562">
        <f t="shared" si="0"/>
        <v>0</v>
      </c>
      <c r="I59" s="1326"/>
      <c r="J59" s="863"/>
      <c r="K59" s="863"/>
      <c r="L59" s="562">
        <f t="shared" si="1"/>
        <v>0</v>
      </c>
      <c r="M59" s="1339"/>
    </row>
    <row r="60" spans="1:13" s="551" customFormat="1" ht="13.5" customHeight="1" thickTop="1" thickBot="1">
      <c r="A60" s="1332"/>
      <c r="B60" s="1344"/>
      <c r="C60" s="1337"/>
      <c r="D60" s="563" t="s">
        <v>574</v>
      </c>
      <c r="E60" s="564" t="s">
        <v>573</v>
      </c>
      <c r="F60" s="864"/>
      <c r="G60" s="864"/>
      <c r="H60" s="566">
        <f t="shared" si="0"/>
        <v>0</v>
      </c>
      <c r="I60" s="1327"/>
      <c r="J60" s="864"/>
      <c r="K60" s="864"/>
      <c r="L60" s="566">
        <f t="shared" si="1"/>
        <v>0</v>
      </c>
      <c r="M60" s="1340"/>
    </row>
    <row r="61" spans="1:13" s="551" customFormat="1" ht="13.5" customHeight="1" thickTop="1" thickBot="1">
      <c r="A61" s="1331">
        <v>117</v>
      </c>
      <c r="B61" s="1342" t="s">
        <v>43</v>
      </c>
      <c r="C61" s="1336" t="s">
        <v>575</v>
      </c>
      <c r="D61" s="555" t="s">
        <v>569</v>
      </c>
      <c r="E61" s="556" t="s">
        <v>570</v>
      </c>
      <c r="F61" s="862"/>
      <c r="G61" s="862"/>
      <c r="H61" s="558">
        <f t="shared" si="0"/>
        <v>0</v>
      </c>
      <c r="I61" s="1325" t="s">
        <v>571</v>
      </c>
      <c r="J61" s="862"/>
      <c r="K61" s="862"/>
      <c r="L61" s="558">
        <f t="shared" si="1"/>
        <v>0</v>
      </c>
      <c r="M61" s="1338">
        <f>SUM(L61:L63)</f>
        <v>0</v>
      </c>
    </row>
    <row r="62" spans="1:13" s="551" customFormat="1" ht="13.5" customHeight="1" thickTop="1" thickBot="1">
      <c r="A62" s="1332"/>
      <c r="B62" s="1343"/>
      <c r="C62" s="1337"/>
      <c r="D62" s="559" t="s">
        <v>572</v>
      </c>
      <c r="E62" s="560" t="s">
        <v>573</v>
      </c>
      <c r="F62" s="863"/>
      <c r="G62" s="863"/>
      <c r="H62" s="562">
        <f t="shared" si="0"/>
        <v>0</v>
      </c>
      <c r="I62" s="1326"/>
      <c r="J62" s="863"/>
      <c r="K62" s="863"/>
      <c r="L62" s="562">
        <f t="shared" si="1"/>
        <v>0</v>
      </c>
      <c r="M62" s="1339"/>
    </row>
    <row r="63" spans="1:13" s="551" customFormat="1" ht="13.5" customHeight="1" thickTop="1" thickBot="1">
      <c r="A63" s="1332"/>
      <c r="B63" s="1344"/>
      <c r="C63" s="1337"/>
      <c r="D63" s="563" t="s">
        <v>574</v>
      </c>
      <c r="E63" s="564" t="s">
        <v>573</v>
      </c>
      <c r="F63" s="864"/>
      <c r="G63" s="864"/>
      <c r="H63" s="566">
        <f t="shared" si="0"/>
        <v>0</v>
      </c>
      <c r="I63" s="1327"/>
      <c r="J63" s="864"/>
      <c r="K63" s="864"/>
      <c r="L63" s="566">
        <f t="shared" si="1"/>
        <v>0</v>
      </c>
      <c r="M63" s="1340"/>
    </row>
    <row r="64" spans="1:13" s="551" customFormat="1" ht="13.5" customHeight="1" thickTop="1" thickBot="1">
      <c r="A64" s="1331">
        <v>118</v>
      </c>
      <c r="B64" s="1342" t="s">
        <v>44</v>
      </c>
      <c r="C64" s="1336" t="s">
        <v>575</v>
      </c>
      <c r="D64" s="555" t="s">
        <v>569</v>
      </c>
      <c r="E64" s="556" t="s">
        <v>570</v>
      </c>
      <c r="F64" s="862"/>
      <c r="G64" s="862"/>
      <c r="H64" s="558">
        <f t="shared" si="0"/>
        <v>0</v>
      </c>
      <c r="I64" s="1325" t="s">
        <v>571</v>
      </c>
      <c r="J64" s="862"/>
      <c r="K64" s="862"/>
      <c r="L64" s="558">
        <f t="shared" si="1"/>
        <v>0</v>
      </c>
      <c r="M64" s="1338">
        <f>SUM(L64:L66)</f>
        <v>0</v>
      </c>
    </row>
    <row r="65" spans="1:13" s="551" customFormat="1" ht="13.5" customHeight="1" thickTop="1" thickBot="1">
      <c r="A65" s="1332"/>
      <c r="B65" s="1343"/>
      <c r="C65" s="1337"/>
      <c r="D65" s="559" t="s">
        <v>572</v>
      </c>
      <c r="E65" s="560" t="s">
        <v>573</v>
      </c>
      <c r="F65" s="863"/>
      <c r="G65" s="863"/>
      <c r="H65" s="562">
        <f t="shared" si="0"/>
        <v>0</v>
      </c>
      <c r="I65" s="1326"/>
      <c r="J65" s="863"/>
      <c r="K65" s="863"/>
      <c r="L65" s="562">
        <f t="shared" si="1"/>
        <v>0</v>
      </c>
      <c r="M65" s="1339"/>
    </row>
    <row r="66" spans="1:13" s="551" customFormat="1" ht="13.5" customHeight="1" thickTop="1" thickBot="1">
      <c r="A66" s="1332"/>
      <c r="B66" s="1344"/>
      <c r="C66" s="1337"/>
      <c r="D66" s="563" t="s">
        <v>574</v>
      </c>
      <c r="E66" s="564" t="s">
        <v>573</v>
      </c>
      <c r="F66" s="864"/>
      <c r="G66" s="864"/>
      <c r="H66" s="566">
        <f t="shared" si="0"/>
        <v>0</v>
      </c>
      <c r="I66" s="1327"/>
      <c r="J66" s="864"/>
      <c r="K66" s="864"/>
      <c r="L66" s="566">
        <f t="shared" si="1"/>
        <v>0</v>
      </c>
      <c r="M66" s="1340"/>
    </row>
    <row r="67" spans="1:13" s="551" customFormat="1" ht="13.5" customHeight="1" thickTop="1" thickBot="1">
      <c r="A67" s="1331">
        <v>119</v>
      </c>
      <c r="B67" s="1342" t="s">
        <v>45</v>
      </c>
      <c r="C67" s="1336" t="s">
        <v>568</v>
      </c>
      <c r="D67" s="555" t="s">
        <v>569</v>
      </c>
      <c r="E67" s="556" t="s">
        <v>570</v>
      </c>
      <c r="F67" s="557"/>
      <c r="G67" s="862"/>
      <c r="H67" s="558">
        <f>+F67+G67*12</f>
        <v>0</v>
      </c>
      <c r="I67" s="1325" t="s">
        <v>571</v>
      </c>
      <c r="J67" s="557"/>
      <c r="K67" s="862"/>
      <c r="L67" s="558">
        <f t="shared" si="1"/>
        <v>0</v>
      </c>
      <c r="M67" s="1338">
        <f>SUM(L67:L69)</f>
        <v>0</v>
      </c>
    </row>
    <row r="68" spans="1:13" s="551" customFormat="1" ht="13.5" customHeight="1" thickTop="1" thickBot="1">
      <c r="A68" s="1332"/>
      <c r="B68" s="1343"/>
      <c r="C68" s="1337"/>
      <c r="D68" s="559" t="s">
        <v>572</v>
      </c>
      <c r="E68" s="560" t="s">
        <v>573</v>
      </c>
      <c r="F68" s="561"/>
      <c r="G68" s="863"/>
      <c r="H68" s="562">
        <f t="shared" ref="H68:H69" si="6">+F68+G68*12</f>
        <v>0</v>
      </c>
      <c r="I68" s="1326"/>
      <c r="J68" s="561"/>
      <c r="K68" s="863"/>
      <c r="L68" s="562">
        <f t="shared" si="1"/>
        <v>0</v>
      </c>
      <c r="M68" s="1339"/>
    </row>
    <row r="69" spans="1:13" s="551" customFormat="1" ht="13.5" customHeight="1" thickTop="1" thickBot="1">
      <c r="A69" s="1332"/>
      <c r="B69" s="1344"/>
      <c r="C69" s="1337"/>
      <c r="D69" s="563" t="s">
        <v>574</v>
      </c>
      <c r="E69" s="564" t="s">
        <v>573</v>
      </c>
      <c r="F69" s="565"/>
      <c r="G69" s="864"/>
      <c r="H69" s="566">
        <f t="shared" si="6"/>
        <v>0</v>
      </c>
      <c r="I69" s="1327"/>
      <c r="J69" s="565"/>
      <c r="K69" s="864"/>
      <c r="L69" s="566">
        <f t="shared" si="1"/>
        <v>0</v>
      </c>
      <c r="M69" s="1340"/>
    </row>
    <row r="70" spans="1:13" s="551" customFormat="1" ht="13.5" customHeight="1" thickTop="1" thickBot="1">
      <c r="A70" s="1331">
        <v>120</v>
      </c>
      <c r="B70" s="1342" t="s">
        <v>46</v>
      </c>
      <c r="C70" s="1336" t="s">
        <v>575</v>
      </c>
      <c r="D70" s="555" t="s">
        <v>569</v>
      </c>
      <c r="E70" s="556" t="s">
        <v>570</v>
      </c>
      <c r="F70" s="862"/>
      <c r="G70" s="862"/>
      <c r="H70" s="558">
        <f t="shared" si="0"/>
        <v>0</v>
      </c>
      <c r="I70" s="1325" t="s">
        <v>571</v>
      </c>
      <c r="J70" s="862"/>
      <c r="K70" s="862"/>
      <c r="L70" s="558">
        <f t="shared" si="1"/>
        <v>0</v>
      </c>
      <c r="M70" s="1338">
        <f>SUM(L70:L72)</f>
        <v>0</v>
      </c>
    </row>
    <row r="71" spans="1:13" s="551" customFormat="1" ht="13.5" customHeight="1" thickTop="1" thickBot="1">
      <c r="A71" s="1332"/>
      <c r="B71" s="1343"/>
      <c r="C71" s="1337"/>
      <c r="D71" s="559" t="s">
        <v>572</v>
      </c>
      <c r="E71" s="560" t="s">
        <v>573</v>
      </c>
      <c r="F71" s="863"/>
      <c r="G71" s="863"/>
      <c r="H71" s="562">
        <f t="shared" si="0"/>
        <v>0</v>
      </c>
      <c r="I71" s="1326"/>
      <c r="J71" s="863"/>
      <c r="K71" s="863"/>
      <c r="L71" s="562">
        <f t="shared" si="1"/>
        <v>0</v>
      </c>
      <c r="M71" s="1339"/>
    </row>
    <row r="72" spans="1:13" s="551" customFormat="1" ht="13.5" customHeight="1" thickTop="1" thickBot="1">
      <c r="A72" s="1332"/>
      <c r="B72" s="1344"/>
      <c r="C72" s="1337"/>
      <c r="D72" s="563" t="s">
        <v>574</v>
      </c>
      <c r="E72" s="564" t="s">
        <v>573</v>
      </c>
      <c r="F72" s="864"/>
      <c r="G72" s="864"/>
      <c r="H72" s="566">
        <f t="shared" si="0"/>
        <v>0</v>
      </c>
      <c r="I72" s="1327"/>
      <c r="J72" s="864"/>
      <c r="K72" s="864"/>
      <c r="L72" s="566">
        <f t="shared" si="1"/>
        <v>0</v>
      </c>
      <c r="M72" s="1340"/>
    </row>
    <row r="73" spans="1:13" s="551" customFormat="1" ht="13.5" customHeight="1" thickTop="1" thickBot="1">
      <c r="A73" s="1331">
        <v>121</v>
      </c>
      <c r="B73" s="1342" t="s">
        <v>47</v>
      </c>
      <c r="C73" s="1336" t="s">
        <v>568</v>
      </c>
      <c r="D73" s="555" t="s">
        <v>569</v>
      </c>
      <c r="E73" s="556" t="s">
        <v>570</v>
      </c>
      <c r="F73" s="557"/>
      <c r="G73" s="862"/>
      <c r="H73" s="558">
        <f>+F73+G73*12</f>
        <v>0</v>
      </c>
      <c r="I73" s="1325" t="s">
        <v>571</v>
      </c>
      <c r="J73" s="557"/>
      <c r="K73" s="862"/>
      <c r="L73" s="558">
        <f t="shared" si="1"/>
        <v>0</v>
      </c>
      <c r="M73" s="1338">
        <f>SUM(L73:L75)</f>
        <v>0</v>
      </c>
    </row>
    <row r="74" spans="1:13" s="551" customFormat="1" ht="13.5" customHeight="1" thickTop="1" thickBot="1">
      <c r="A74" s="1332"/>
      <c r="B74" s="1343"/>
      <c r="C74" s="1337"/>
      <c r="D74" s="559" t="s">
        <v>572</v>
      </c>
      <c r="E74" s="560" t="s">
        <v>573</v>
      </c>
      <c r="F74" s="561"/>
      <c r="G74" s="863"/>
      <c r="H74" s="562">
        <f t="shared" ref="H74:H75" si="7">+F74+G74*12</f>
        <v>0</v>
      </c>
      <c r="I74" s="1326"/>
      <c r="J74" s="561"/>
      <c r="K74" s="863"/>
      <c r="L74" s="562">
        <f t="shared" si="1"/>
        <v>0</v>
      </c>
      <c r="M74" s="1339"/>
    </row>
    <row r="75" spans="1:13" s="551" customFormat="1" ht="13.5" customHeight="1" thickTop="1" thickBot="1">
      <c r="A75" s="1332"/>
      <c r="B75" s="1344"/>
      <c r="C75" s="1337"/>
      <c r="D75" s="563" t="s">
        <v>574</v>
      </c>
      <c r="E75" s="564" t="s">
        <v>573</v>
      </c>
      <c r="F75" s="565"/>
      <c r="G75" s="864"/>
      <c r="H75" s="566">
        <f t="shared" si="7"/>
        <v>0</v>
      </c>
      <c r="I75" s="1327"/>
      <c r="J75" s="565"/>
      <c r="K75" s="864"/>
      <c r="L75" s="566">
        <f t="shared" si="1"/>
        <v>0</v>
      </c>
      <c r="M75" s="1340"/>
    </row>
    <row r="76" spans="1:13" s="551" customFormat="1" ht="13.5" customHeight="1" thickTop="1" thickBot="1">
      <c r="A76" s="1331">
        <v>122</v>
      </c>
      <c r="B76" s="1342" t="s">
        <v>48</v>
      </c>
      <c r="C76" s="1336" t="s">
        <v>568</v>
      </c>
      <c r="D76" s="555" t="s">
        <v>569</v>
      </c>
      <c r="E76" s="556" t="s">
        <v>570</v>
      </c>
      <c r="F76" s="557"/>
      <c r="G76" s="862"/>
      <c r="H76" s="558">
        <f>+F76+G76*12</f>
        <v>0</v>
      </c>
      <c r="I76" s="1325" t="s">
        <v>571</v>
      </c>
      <c r="J76" s="557"/>
      <c r="K76" s="862"/>
      <c r="L76" s="558">
        <f t="shared" si="1"/>
        <v>0</v>
      </c>
      <c r="M76" s="1338">
        <f>SUM(L76:L78)</f>
        <v>0</v>
      </c>
    </row>
    <row r="77" spans="1:13" s="551" customFormat="1" ht="13.5" customHeight="1" thickTop="1" thickBot="1">
      <c r="A77" s="1332"/>
      <c r="B77" s="1343"/>
      <c r="C77" s="1337"/>
      <c r="D77" s="559" t="s">
        <v>572</v>
      </c>
      <c r="E77" s="560" t="s">
        <v>573</v>
      </c>
      <c r="F77" s="561"/>
      <c r="G77" s="863"/>
      <c r="H77" s="562">
        <f t="shared" ref="H77:H138" si="8">+F77+G77*12</f>
        <v>0</v>
      </c>
      <c r="I77" s="1326"/>
      <c r="J77" s="561"/>
      <c r="K77" s="863"/>
      <c r="L77" s="562">
        <f t="shared" si="1"/>
        <v>0</v>
      </c>
      <c r="M77" s="1339"/>
    </row>
    <row r="78" spans="1:13" s="551" customFormat="1" ht="13.5" customHeight="1" thickTop="1" thickBot="1">
      <c r="A78" s="1332"/>
      <c r="B78" s="1344"/>
      <c r="C78" s="1337"/>
      <c r="D78" s="563" t="s">
        <v>574</v>
      </c>
      <c r="E78" s="564" t="s">
        <v>573</v>
      </c>
      <c r="F78" s="565"/>
      <c r="G78" s="864"/>
      <c r="H78" s="566">
        <f t="shared" si="8"/>
        <v>0</v>
      </c>
      <c r="I78" s="1327"/>
      <c r="J78" s="565"/>
      <c r="K78" s="864"/>
      <c r="L78" s="566">
        <f t="shared" ref="L78:L141" si="9">+J78+K78*12</f>
        <v>0</v>
      </c>
      <c r="M78" s="1340"/>
    </row>
    <row r="79" spans="1:13" s="551" customFormat="1" ht="13.5" customHeight="1" thickTop="1" thickBot="1">
      <c r="A79" s="1331">
        <v>123</v>
      </c>
      <c r="B79" s="1342" t="s">
        <v>49</v>
      </c>
      <c r="C79" s="1336" t="s">
        <v>575</v>
      </c>
      <c r="D79" s="555" t="s">
        <v>569</v>
      </c>
      <c r="E79" s="556" t="s">
        <v>570</v>
      </c>
      <c r="F79" s="862"/>
      <c r="G79" s="862"/>
      <c r="H79" s="558">
        <f t="shared" si="8"/>
        <v>0</v>
      </c>
      <c r="I79" s="1325" t="s">
        <v>571</v>
      </c>
      <c r="J79" s="862"/>
      <c r="K79" s="862"/>
      <c r="L79" s="558">
        <f t="shared" si="9"/>
        <v>0</v>
      </c>
      <c r="M79" s="1338">
        <f>SUM(L79:L81)</f>
        <v>0</v>
      </c>
    </row>
    <row r="80" spans="1:13" s="551" customFormat="1" ht="13.5" customHeight="1" thickTop="1" thickBot="1">
      <c r="A80" s="1332"/>
      <c r="B80" s="1343"/>
      <c r="C80" s="1337"/>
      <c r="D80" s="559" t="s">
        <v>572</v>
      </c>
      <c r="E80" s="560" t="s">
        <v>573</v>
      </c>
      <c r="F80" s="863"/>
      <c r="G80" s="863"/>
      <c r="H80" s="562">
        <f t="shared" si="8"/>
        <v>0</v>
      </c>
      <c r="I80" s="1326"/>
      <c r="J80" s="863"/>
      <c r="K80" s="863"/>
      <c r="L80" s="562">
        <f t="shared" si="9"/>
        <v>0</v>
      </c>
      <c r="M80" s="1339"/>
    </row>
    <row r="81" spans="1:13" s="551" customFormat="1" ht="13.5" customHeight="1" thickTop="1" thickBot="1">
      <c r="A81" s="1332"/>
      <c r="B81" s="1344"/>
      <c r="C81" s="1337"/>
      <c r="D81" s="563" t="s">
        <v>574</v>
      </c>
      <c r="E81" s="564" t="s">
        <v>573</v>
      </c>
      <c r="F81" s="864"/>
      <c r="G81" s="864"/>
      <c r="H81" s="566">
        <f t="shared" si="8"/>
        <v>0</v>
      </c>
      <c r="I81" s="1327"/>
      <c r="J81" s="864"/>
      <c r="K81" s="864"/>
      <c r="L81" s="566">
        <f t="shared" si="9"/>
        <v>0</v>
      </c>
      <c r="M81" s="1340"/>
    </row>
    <row r="82" spans="1:13" s="551" customFormat="1" ht="13.5" customHeight="1" thickTop="1" thickBot="1">
      <c r="A82" s="1331">
        <v>124</v>
      </c>
      <c r="B82" s="1342" t="s">
        <v>50</v>
      </c>
      <c r="C82" s="1336" t="s">
        <v>568</v>
      </c>
      <c r="D82" s="555" t="s">
        <v>569</v>
      </c>
      <c r="E82" s="556" t="s">
        <v>570</v>
      </c>
      <c r="F82" s="557"/>
      <c r="G82" s="862"/>
      <c r="H82" s="558">
        <f>+F82+G82*12</f>
        <v>0</v>
      </c>
      <c r="I82" s="1325" t="s">
        <v>571</v>
      </c>
      <c r="J82" s="557"/>
      <c r="K82" s="862"/>
      <c r="L82" s="558">
        <f t="shared" si="9"/>
        <v>0</v>
      </c>
      <c r="M82" s="1338">
        <f>SUM(L82:L84)</f>
        <v>0</v>
      </c>
    </row>
    <row r="83" spans="1:13" s="551" customFormat="1" ht="13.5" customHeight="1" thickTop="1" thickBot="1">
      <c r="A83" s="1332"/>
      <c r="B83" s="1343"/>
      <c r="C83" s="1337"/>
      <c r="D83" s="559" t="s">
        <v>572</v>
      </c>
      <c r="E83" s="560" t="s">
        <v>573</v>
      </c>
      <c r="F83" s="561"/>
      <c r="G83" s="863"/>
      <c r="H83" s="562">
        <f t="shared" ref="H83:H84" si="10">+F83+G83*12</f>
        <v>0</v>
      </c>
      <c r="I83" s="1326"/>
      <c r="J83" s="561"/>
      <c r="K83" s="863"/>
      <c r="L83" s="562">
        <f t="shared" si="9"/>
        <v>0</v>
      </c>
      <c r="M83" s="1339"/>
    </row>
    <row r="84" spans="1:13" s="551" customFormat="1" ht="13.5" customHeight="1" thickTop="1" thickBot="1">
      <c r="A84" s="1332"/>
      <c r="B84" s="1344"/>
      <c r="C84" s="1337"/>
      <c r="D84" s="563" t="s">
        <v>574</v>
      </c>
      <c r="E84" s="564" t="s">
        <v>573</v>
      </c>
      <c r="F84" s="565"/>
      <c r="G84" s="864"/>
      <c r="H84" s="566">
        <f t="shared" si="10"/>
        <v>0</v>
      </c>
      <c r="I84" s="1327"/>
      <c r="J84" s="565"/>
      <c r="K84" s="864"/>
      <c r="L84" s="566">
        <f t="shared" si="9"/>
        <v>0</v>
      </c>
      <c r="M84" s="1340"/>
    </row>
    <row r="85" spans="1:13" s="551" customFormat="1" ht="13.5" customHeight="1" thickTop="1" thickBot="1">
      <c r="A85" s="1331">
        <v>125</v>
      </c>
      <c r="B85" s="1342" t="s">
        <v>51</v>
      </c>
      <c r="C85" s="1336" t="s">
        <v>575</v>
      </c>
      <c r="D85" s="555" t="s">
        <v>569</v>
      </c>
      <c r="E85" s="556" t="s">
        <v>570</v>
      </c>
      <c r="F85" s="862"/>
      <c r="G85" s="862"/>
      <c r="H85" s="558">
        <f t="shared" si="8"/>
        <v>0</v>
      </c>
      <c r="I85" s="1325" t="s">
        <v>571</v>
      </c>
      <c r="J85" s="862"/>
      <c r="K85" s="862"/>
      <c r="L85" s="558">
        <f t="shared" si="9"/>
        <v>0</v>
      </c>
      <c r="M85" s="1338">
        <f>SUM(L85:L87)</f>
        <v>0</v>
      </c>
    </row>
    <row r="86" spans="1:13" s="551" customFormat="1" ht="13.5" customHeight="1" thickTop="1" thickBot="1">
      <c r="A86" s="1332"/>
      <c r="B86" s="1343"/>
      <c r="C86" s="1337"/>
      <c r="D86" s="559" t="s">
        <v>572</v>
      </c>
      <c r="E86" s="560" t="s">
        <v>573</v>
      </c>
      <c r="F86" s="863"/>
      <c r="G86" s="863"/>
      <c r="H86" s="562">
        <f t="shared" si="8"/>
        <v>0</v>
      </c>
      <c r="I86" s="1326"/>
      <c r="J86" s="863"/>
      <c r="K86" s="863"/>
      <c r="L86" s="562">
        <f t="shared" si="9"/>
        <v>0</v>
      </c>
      <c r="M86" s="1339"/>
    </row>
    <row r="87" spans="1:13" s="551" customFormat="1" ht="13.5" customHeight="1" thickTop="1" thickBot="1">
      <c r="A87" s="1332"/>
      <c r="B87" s="1344"/>
      <c r="C87" s="1337"/>
      <c r="D87" s="563" t="s">
        <v>574</v>
      </c>
      <c r="E87" s="564" t="s">
        <v>573</v>
      </c>
      <c r="F87" s="864"/>
      <c r="G87" s="864"/>
      <c r="H87" s="566">
        <f t="shared" si="8"/>
        <v>0</v>
      </c>
      <c r="I87" s="1327"/>
      <c r="J87" s="864"/>
      <c r="K87" s="864"/>
      <c r="L87" s="566">
        <f t="shared" si="9"/>
        <v>0</v>
      </c>
      <c r="M87" s="1340"/>
    </row>
    <row r="88" spans="1:13" s="551" customFormat="1" ht="13.5" customHeight="1" thickTop="1" thickBot="1">
      <c r="A88" s="1331">
        <v>126</v>
      </c>
      <c r="B88" s="1342" t="s">
        <v>52</v>
      </c>
      <c r="C88" s="1336" t="s">
        <v>575</v>
      </c>
      <c r="D88" s="555" t="s">
        <v>569</v>
      </c>
      <c r="E88" s="556" t="s">
        <v>570</v>
      </c>
      <c r="F88" s="862"/>
      <c r="G88" s="862"/>
      <c r="H88" s="558">
        <f t="shared" si="8"/>
        <v>0</v>
      </c>
      <c r="I88" s="1325" t="s">
        <v>571</v>
      </c>
      <c r="J88" s="862"/>
      <c r="K88" s="862"/>
      <c r="L88" s="558">
        <f t="shared" si="9"/>
        <v>0</v>
      </c>
      <c r="M88" s="1338">
        <f>SUM(L88:L90)</f>
        <v>0</v>
      </c>
    </row>
    <row r="89" spans="1:13" s="551" customFormat="1" ht="13.5" customHeight="1" thickTop="1" thickBot="1">
      <c r="A89" s="1332"/>
      <c r="B89" s="1343"/>
      <c r="C89" s="1337"/>
      <c r="D89" s="559" t="s">
        <v>572</v>
      </c>
      <c r="E89" s="560" t="s">
        <v>573</v>
      </c>
      <c r="F89" s="863"/>
      <c r="G89" s="863"/>
      <c r="H89" s="562">
        <f t="shared" si="8"/>
        <v>0</v>
      </c>
      <c r="I89" s="1326"/>
      <c r="J89" s="863"/>
      <c r="K89" s="863"/>
      <c r="L89" s="562">
        <f t="shared" si="9"/>
        <v>0</v>
      </c>
      <c r="M89" s="1339"/>
    </row>
    <row r="90" spans="1:13" s="551" customFormat="1" ht="13.5" customHeight="1" thickTop="1" thickBot="1">
      <c r="A90" s="1341"/>
      <c r="B90" s="1344"/>
      <c r="C90" s="1337"/>
      <c r="D90" s="563" t="s">
        <v>574</v>
      </c>
      <c r="E90" s="564" t="s">
        <v>573</v>
      </c>
      <c r="F90" s="864"/>
      <c r="G90" s="864"/>
      <c r="H90" s="566">
        <f t="shared" si="8"/>
        <v>0</v>
      </c>
      <c r="I90" s="1327"/>
      <c r="J90" s="864"/>
      <c r="K90" s="864"/>
      <c r="L90" s="566">
        <f t="shared" si="9"/>
        <v>0</v>
      </c>
      <c r="M90" s="1340"/>
    </row>
    <row r="91" spans="1:13" s="551" customFormat="1" ht="13.5" customHeight="1" thickTop="1" thickBot="1">
      <c r="A91" s="1331">
        <v>127</v>
      </c>
      <c r="B91" s="1342" t="s">
        <v>53</v>
      </c>
      <c r="C91" s="1336" t="s">
        <v>575</v>
      </c>
      <c r="D91" s="555" t="s">
        <v>569</v>
      </c>
      <c r="E91" s="556" t="s">
        <v>570</v>
      </c>
      <c r="F91" s="862"/>
      <c r="G91" s="862"/>
      <c r="H91" s="558">
        <f t="shared" si="8"/>
        <v>0</v>
      </c>
      <c r="I91" s="1325" t="s">
        <v>571</v>
      </c>
      <c r="J91" s="862"/>
      <c r="K91" s="862"/>
      <c r="L91" s="558">
        <f t="shared" si="9"/>
        <v>0</v>
      </c>
      <c r="M91" s="1338">
        <f>SUM(L91:L93)</f>
        <v>0</v>
      </c>
    </row>
    <row r="92" spans="1:13" s="551" customFormat="1" ht="13.5" customHeight="1" thickTop="1" thickBot="1">
      <c r="A92" s="1332"/>
      <c r="B92" s="1343"/>
      <c r="C92" s="1337"/>
      <c r="D92" s="559" t="s">
        <v>572</v>
      </c>
      <c r="E92" s="560" t="s">
        <v>573</v>
      </c>
      <c r="F92" s="863"/>
      <c r="G92" s="863"/>
      <c r="H92" s="562">
        <f t="shared" si="8"/>
        <v>0</v>
      </c>
      <c r="I92" s="1326"/>
      <c r="J92" s="863"/>
      <c r="K92" s="863"/>
      <c r="L92" s="562">
        <f t="shared" si="9"/>
        <v>0</v>
      </c>
      <c r="M92" s="1339"/>
    </row>
    <row r="93" spans="1:13" s="551" customFormat="1" ht="13.5" customHeight="1" thickTop="1" thickBot="1">
      <c r="A93" s="1332"/>
      <c r="B93" s="1344"/>
      <c r="C93" s="1337"/>
      <c r="D93" s="563" t="s">
        <v>574</v>
      </c>
      <c r="E93" s="564" t="s">
        <v>573</v>
      </c>
      <c r="F93" s="864"/>
      <c r="G93" s="864"/>
      <c r="H93" s="566">
        <f t="shared" si="8"/>
        <v>0</v>
      </c>
      <c r="I93" s="1327"/>
      <c r="J93" s="864"/>
      <c r="K93" s="864"/>
      <c r="L93" s="566">
        <f t="shared" si="9"/>
        <v>0</v>
      </c>
      <c r="M93" s="1340"/>
    </row>
    <row r="94" spans="1:13" s="551" customFormat="1" ht="13.5" customHeight="1" thickTop="1" thickBot="1">
      <c r="A94" s="1331">
        <v>128</v>
      </c>
      <c r="B94" s="1342" t="s">
        <v>54</v>
      </c>
      <c r="C94" s="1336" t="s">
        <v>575</v>
      </c>
      <c r="D94" s="555" t="s">
        <v>569</v>
      </c>
      <c r="E94" s="556" t="s">
        <v>570</v>
      </c>
      <c r="F94" s="862"/>
      <c r="G94" s="862"/>
      <c r="H94" s="558">
        <f t="shared" si="8"/>
        <v>0</v>
      </c>
      <c r="I94" s="1325" t="s">
        <v>571</v>
      </c>
      <c r="J94" s="862"/>
      <c r="K94" s="862"/>
      <c r="L94" s="558">
        <f t="shared" si="9"/>
        <v>0</v>
      </c>
      <c r="M94" s="1338">
        <f>SUM(L94:L96)</f>
        <v>0</v>
      </c>
    </row>
    <row r="95" spans="1:13" s="551" customFormat="1" ht="13.5" customHeight="1" thickTop="1" thickBot="1">
      <c r="A95" s="1332"/>
      <c r="B95" s="1343"/>
      <c r="C95" s="1337"/>
      <c r="D95" s="559" t="s">
        <v>572</v>
      </c>
      <c r="E95" s="560" t="s">
        <v>573</v>
      </c>
      <c r="F95" s="863"/>
      <c r="G95" s="863"/>
      <c r="H95" s="562">
        <f t="shared" si="8"/>
        <v>0</v>
      </c>
      <c r="I95" s="1326"/>
      <c r="J95" s="863"/>
      <c r="K95" s="863"/>
      <c r="L95" s="562">
        <f t="shared" si="9"/>
        <v>0</v>
      </c>
      <c r="M95" s="1339"/>
    </row>
    <row r="96" spans="1:13" s="551" customFormat="1" ht="13.5" customHeight="1" thickTop="1" thickBot="1">
      <c r="A96" s="1332"/>
      <c r="B96" s="1344"/>
      <c r="C96" s="1337"/>
      <c r="D96" s="563" t="s">
        <v>574</v>
      </c>
      <c r="E96" s="564" t="s">
        <v>573</v>
      </c>
      <c r="F96" s="864"/>
      <c r="G96" s="864"/>
      <c r="H96" s="566">
        <f t="shared" si="8"/>
        <v>0</v>
      </c>
      <c r="I96" s="1327"/>
      <c r="J96" s="864"/>
      <c r="K96" s="864"/>
      <c r="L96" s="566">
        <f t="shared" si="9"/>
        <v>0</v>
      </c>
      <c r="M96" s="1340"/>
    </row>
    <row r="97" spans="1:13" s="551" customFormat="1" ht="13.5" customHeight="1" thickTop="1" thickBot="1">
      <c r="A97" s="1331">
        <v>129</v>
      </c>
      <c r="B97" s="1342" t="s">
        <v>55</v>
      </c>
      <c r="C97" s="1336" t="s">
        <v>575</v>
      </c>
      <c r="D97" s="555" t="s">
        <v>569</v>
      </c>
      <c r="E97" s="556" t="s">
        <v>570</v>
      </c>
      <c r="F97" s="862"/>
      <c r="G97" s="862"/>
      <c r="H97" s="558">
        <f t="shared" si="8"/>
        <v>0</v>
      </c>
      <c r="I97" s="1325" t="s">
        <v>571</v>
      </c>
      <c r="J97" s="862"/>
      <c r="K97" s="862"/>
      <c r="L97" s="558">
        <f t="shared" si="9"/>
        <v>0</v>
      </c>
      <c r="M97" s="1338">
        <f>SUM(L97:L99)</f>
        <v>0</v>
      </c>
    </row>
    <row r="98" spans="1:13" s="551" customFormat="1" ht="13.5" customHeight="1" thickTop="1" thickBot="1">
      <c r="A98" s="1332"/>
      <c r="B98" s="1343"/>
      <c r="C98" s="1337"/>
      <c r="D98" s="559" t="s">
        <v>572</v>
      </c>
      <c r="E98" s="560" t="s">
        <v>573</v>
      </c>
      <c r="F98" s="863"/>
      <c r="G98" s="863"/>
      <c r="H98" s="562">
        <f t="shared" si="8"/>
        <v>0</v>
      </c>
      <c r="I98" s="1326"/>
      <c r="J98" s="863"/>
      <c r="K98" s="863"/>
      <c r="L98" s="562">
        <f t="shared" si="9"/>
        <v>0</v>
      </c>
      <c r="M98" s="1339"/>
    </row>
    <row r="99" spans="1:13" s="551" customFormat="1" ht="13.5" customHeight="1" thickTop="1" thickBot="1">
      <c r="A99" s="1332"/>
      <c r="B99" s="1344"/>
      <c r="C99" s="1337"/>
      <c r="D99" s="563" t="s">
        <v>574</v>
      </c>
      <c r="E99" s="564" t="s">
        <v>573</v>
      </c>
      <c r="F99" s="864"/>
      <c r="G99" s="864"/>
      <c r="H99" s="566">
        <f t="shared" si="8"/>
        <v>0</v>
      </c>
      <c r="I99" s="1327"/>
      <c r="J99" s="864"/>
      <c r="K99" s="864"/>
      <c r="L99" s="566">
        <f t="shared" si="9"/>
        <v>0</v>
      </c>
      <c r="M99" s="1340"/>
    </row>
    <row r="100" spans="1:13" s="551" customFormat="1" ht="13.5" customHeight="1" thickTop="1" thickBot="1">
      <c r="A100" s="1331">
        <v>130</v>
      </c>
      <c r="B100" s="1342" t="s">
        <v>56</v>
      </c>
      <c r="C100" s="1336" t="s">
        <v>575</v>
      </c>
      <c r="D100" s="555" t="s">
        <v>569</v>
      </c>
      <c r="E100" s="556" t="s">
        <v>570</v>
      </c>
      <c r="F100" s="862"/>
      <c r="G100" s="862"/>
      <c r="H100" s="558">
        <f t="shared" si="8"/>
        <v>0</v>
      </c>
      <c r="I100" s="1325" t="s">
        <v>571</v>
      </c>
      <c r="J100" s="862"/>
      <c r="K100" s="862"/>
      <c r="L100" s="558">
        <f t="shared" si="9"/>
        <v>0</v>
      </c>
      <c r="M100" s="1338">
        <f>SUM(L100:L102)</f>
        <v>0</v>
      </c>
    </row>
    <row r="101" spans="1:13" s="551" customFormat="1" ht="13.5" customHeight="1" thickTop="1" thickBot="1">
      <c r="A101" s="1332"/>
      <c r="B101" s="1343"/>
      <c r="C101" s="1337"/>
      <c r="D101" s="559" t="s">
        <v>572</v>
      </c>
      <c r="E101" s="560" t="s">
        <v>573</v>
      </c>
      <c r="F101" s="863"/>
      <c r="G101" s="863"/>
      <c r="H101" s="562">
        <f t="shared" si="8"/>
        <v>0</v>
      </c>
      <c r="I101" s="1326"/>
      <c r="J101" s="863"/>
      <c r="K101" s="863"/>
      <c r="L101" s="562">
        <f t="shared" si="9"/>
        <v>0</v>
      </c>
      <c r="M101" s="1339"/>
    </row>
    <row r="102" spans="1:13" s="551" customFormat="1" ht="13.5" customHeight="1" thickTop="1" thickBot="1">
      <c r="A102" s="1332"/>
      <c r="B102" s="1344"/>
      <c r="C102" s="1337"/>
      <c r="D102" s="563" t="s">
        <v>574</v>
      </c>
      <c r="E102" s="564" t="s">
        <v>573</v>
      </c>
      <c r="F102" s="864"/>
      <c r="G102" s="864"/>
      <c r="H102" s="566">
        <f t="shared" si="8"/>
        <v>0</v>
      </c>
      <c r="I102" s="1327"/>
      <c r="J102" s="864"/>
      <c r="K102" s="864"/>
      <c r="L102" s="566">
        <f t="shared" si="9"/>
        <v>0</v>
      </c>
      <c r="M102" s="1340"/>
    </row>
    <row r="103" spans="1:13" s="551" customFormat="1" ht="13.5" customHeight="1" thickTop="1" thickBot="1">
      <c r="A103" s="1331">
        <v>131</v>
      </c>
      <c r="B103" s="1342" t="s">
        <v>57</v>
      </c>
      <c r="C103" s="1336" t="s">
        <v>568</v>
      </c>
      <c r="D103" s="555" t="s">
        <v>569</v>
      </c>
      <c r="E103" s="556" t="s">
        <v>570</v>
      </c>
      <c r="F103" s="557"/>
      <c r="G103" s="862"/>
      <c r="H103" s="558">
        <f>+F103+G103*12</f>
        <v>0</v>
      </c>
      <c r="I103" s="1325" t="s">
        <v>571</v>
      </c>
      <c r="J103" s="557"/>
      <c r="K103" s="862"/>
      <c r="L103" s="558">
        <f t="shared" si="9"/>
        <v>0</v>
      </c>
      <c r="M103" s="1338">
        <f>SUM(L103:L105)</f>
        <v>0</v>
      </c>
    </row>
    <row r="104" spans="1:13" s="551" customFormat="1" ht="13.5" customHeight="1" thickTop="1" thickBot="1">
      <c r="A104" s="1332"/>
      <c r="B104" s="1343"/>
      <c r="C104" s="1337"/>
      <c r="D104" s="559" t="s">
        <v>572</v>
      </c>
      <c r="E104" s="560" t="s">
        <v>573</v>
      </c>
      <c r="F104" s="561"/>
      <c r="G104" s="863"/>
      <c r="H104" s="562">
        <f t="shared" ref="H104:H105" si="11">+F104+G104*12</f>
        <v>0</v>
      </c>
      <c r="I104" s="1326"/>
      <c r="J104" s="561"/>
      <c r="K104" s="863"/>
      <c r="L104" s="562">
        <f t="shared" si="9"/>
        <v>0</v>
      </c>
      <c r="M104" s="1339"/>
    </row>
    <row r="105" spans="1:13" s="551" customFormat="1" ht="13.5" customHeight="1" thickTop="1" thickBot="1">
      <c r="A105" s="1332"/>
      <c r="B105" s="1344"/>
      <c r="C105" s="1337"/>
      <c r="D105" s="563" t="s">
        <v>574</v>
      </c>
      <c r="E105" s="564" t="s">
        <v>573</v>
      </c>
      <c r="F105" s="565"/>
      <c r="G105" s="864"/>
      <c r="H105" s="566">
        <f t="shared" si="11"/>
        <v>0</v>
      </c>
      <c r="I105" s="1327"/>
      <c r="J105" s="565"/>
      <c r="K105" s="864"/>
      <c r="L105" s="566">
        <f t="shared" si="9"/>
        <v>0</v>
      </c>
      <c r="M105" s="1340"/>
    </row>
    <row r="106" spans="1:13" s="551" customFormat="1" ht="13.5" customHeight="1" thickTop="1" thickBot="1">
      <c r="A106" s="1331">
        <v>132</v>
      </c>
      <c r="B106" s="1342" t="s">
        <v>58</v>
      </c>
      <c r="C106" s="1336" t="s">
        <v>575</v>
      </c>
      <c r="D106" s="555" t="s">
        <v>569</v>
      </c>
      <c r="E106" s="556" t="s">
        <v>570</v>
      </c>
      <c r="F106" s="862"/>
      <c r="G106" s="862"/>
      <c r="H106" s="558">
        <f t="shared" si="8"/>
        <v>0</v>
      </c>
      <c r="I106" s="1325" t="s">
        <v>571</v>
      </c>
      <c r="J106" s="862"/>
      <c r="K106" s="862"/>
      <c r="L106" s="558">
        <f t="shared" si="9"/>
        <v>0</v>
      </c>
      <c r="M106" s="1338">
        <f>SUM(L106:L108)</f>
        <v>0</v>
      </c>
    </row>
    <row r="107" spans="1:13" s="551" customFormat="1" ht="13.5" customHeight="1" thickTop="1" thickBot="1">
      <c r="A107" s="1332"/>
      <c r="B107" s="1343"/>
      <c r="C107" s="1337"/>
      <c r="D107" s="559" t="s">
        <v>572</v>
      </c>
      <c r="E107" s="560" t="s">
        <v>573</v>
      </c>
      <c r="F107" s="863"/>
      <c r="G107" s="863"/>
      <c r="H107" s="562">
        <f t="shared" si="8"/>
        <v>0</v>
      </c>
      <c r="I107" s="1326"/>
      <c r="J107" s="863"/>
      <c r="K107" s="863"/>
      <c r="L107" s="562">
        <f t="shared" si="9"/>
        <v>0</v>
      </c>
      <c r="M107" s="1339"/>
    </row>
    <row r="108" spans="1:13" s="551" customFormat="1" ht="13.5" customHeight="1" thickTop="1" thickBot="1">
      <c r="A108" s="1332"/>
      <c r="B108" s="1344"/>
      <c r="C108" s="1337"/>
      <c r="D108" s="563" t="s">
        <v>574</v>
      </c>
      <c r="E108" s="564" t="s">
        <v>573</v>
      </c>
      <c r="F108" s="864"/>
      <c r="G108" s="864"/>
      <c r="H108" s="566">
        <f t="shared" si="8"/>
        <v>0</v>
      </c>
      <c r="I108" s="1327"/>
      <c r="J108" s="864"/>
      <c r="K108" s="864"/>
      <c r="L108" s="566">
        <f t="shared" si="9"/>
        <v>0</v>
      </c>
      <c r="M108" s="1340"/>
    </row>
    <row r="109" spans="1:13" s="551" customFormat="1" ht="13.5" customHeight="1" thickTop="1" thickBot="1">
      <c r="A109" s="1331">
        <v>133</v>
      </c>
      <c r="B109" s="1342" t="s">
        <v>59</v>
      </c>
      <c r="C109" s="1336" t="s">
        <v>568</v>
      </c>
      <c r="D109" s="555" t="s">
        <v>569</v>
      </c>
      <c r="E109" s="556" t="s">
        <v>570</v>
      </c>
      <c r="F109" s="557"/>
      <c r="G109" s="862"/>
      <c r="H109" s="558">
        <f>+F109+G109*12</f>
        <v>0</v>
      </c>
      <c r="I109" s="1325" t="s">
        <v>571</v>
      </c>
      <c r="J109" s="557"/>
      <c r="K109" s="862"/>
      <c r="L109" s="558">
        <f t="shared" si="9"/>
        <v>0</v>
      </c>
      <c r="M109" s="1338">
        <f>SUM(L109:L111)</f>
        <v>0</v>
      </c>
    </row>
    <row r="110" spans="1:13" s="551" customFormat="1" ht="13.5" customHeight="1" thickTop="1" thickBot="1">
      <c r="A110" s="1332"/>
      <c r="B110" s="1343"/>
      <c r="C110" s="1337"/>
      <c r="D110" s="559" t="s">
        <v>572</v>
      </c>
      <c r="E110" s="560" t="s">
        <v>573</v>
      </c>
      <c r="F110" s="561"/>
      <c r="G110" s="863"/>
      <c r="H110" s="562">
        <f t="shared" ref="H110:H111" si="12">+F110+G110*12</f>
        <v>0</v>
      </c>
      <c r="I110" s="1326"/>
      <c r="J110" s="561"/>
      <c r="K110" s="863"/>
      <c r="L110" s="562">
        <f t="shared" si="9"/>
        <v>0</v>
      </c>
      <c r="M110" s="1339"/>
    </row>
    <row r="111" spans="1:13" s="551" customFormat="1" ht="13.5" customHeight="1" thickTop="1" thickBot="1">
      <c r="A111" s="1332"/>
      <c r="B111" s="1344"/>
      <c r="C111" s="1337"/>
      <c r="D111" s="563" t="s">
        <v>574</v>
      </c>
      <c r="E111" s="564" t="s">
        <v>573</v>
      </c>
      <c r="F111" s="565"/>
      <c r="G111" s="864"/>
      <c r="H111" s="566">
        <f t="shared" si="12"/>
        <v>0</v>
      </c>
      <c r="I111" s="1327"/>
      <c r="J111" s="565"/>
      <c r="K111" s="864"/>
      <c r="L111" s="566">
        <f t="shared" si="9"/>
        <v>0</v>
      </c>
      <c r="M111" s="1340"/>
    </row>
    <row r="112" spans="1:13" s="551" customFormat="1" ht="13.5" customHeight="1" thickTop="1" thickBot="1">
      <c r="A112" s="1331">
        <v>134</v>
      </c>
      <c r="B112" s="1342" t="s">
        <v>60</v>
      </c>
      <c r="C112" s="1336" t="s">
        <v>575</v>
      </c>
      <c r="D112" s="555" t="s">
        <v>569</v>
      </c>
      <c r="E112" s="556" t="s">
        <v>570</v>
      </c>
      <c r="F112" s="862"/>
      <c r="G112" s="862"/>
      <c r="H112" s="558">
        <f t="shared" si="8"/>
        <v>0</v>
      </c>
      <c r="I112" s="1325" t="s">
        <v>571</v>
      </c>
      <c r="J112" s="862"/>
      <c r="K112" s="862"/>
      <c r="L112" s="558">
        <f t="shared" si="9"/>
        <v>0</v>
      </c>
      <c r="M112" s="1338">
        <f>SUM(L112:L114)</f>
        <v>0</v>
      </c>
    </row>
    <row r="113" spans="1:13" s="551" customFormat="1" ht="13.5" customHeight="1" thickTop="1" thickBot="1">
      <c r="A113" s="1332"/>
      <c r="B113" s="1343"/>
      <c r="C113" s="1337"/>
      <c r="D113" s="559" t="s">
        <v>572</v>
      </c>
      <c r="E113" s="560" t="s">
        <v>573</v>
      </c>
      <c r="F113" s="863"/>
      <c r="G113" s="863"/>
      <c r="H113" s="562">
        <f t="shared" si="8"/>
        <v>0</v>
      </c>
      <c r="I113" s="1326"/>
      <c r="J113" s="863"/>
      <c r="K113" s="863"/>
      <c r="L113" s="562">
        <f t="shared" si="9"/>
        <v>0</v>
      </c>
      <c r="M113" s="1339"/>
    </row>
    <row r="114" spans="1:13" s="551" customFormat="1" ht="13.5" customHeight="1" thickTop="1" thickBot="1">
      <c r="A114" s="1332"/>
      <c r="B114" s="1344"/>
      <c r="C114" s="1337"/>
      <c r="D114" s="563" t="s">
        <v>574</v>
      </c>
      <c r="E114" s="564" t="s">
        <v>573</v>
      </c>
      <c r="F114" s="864"/>
      <c r="G114" s="864"/>
      <c r="H114" s="566">
        <f t="shared" si="8"/>
        <v>0</v>
      </c>
      <c r="I114" s="1327"/>
      <c r="J114" s="864"/>
      <c r="K114" s="864"/>
      <c r="L114" s="566">
        <f t="shared" si="9"/>
        <v>0</v>
      </c>
      <c r="M114" s="1340"/>
    </row>
    <row r="115" spans="1:13" s="551" customFormat="1" ht="13.5" customHeight="1" thickTop="1" thickBot="1">
      <c r="A115" s="1331">
        <v>135</v>
      </c>
      <c r="B115" s="1342" t="s">
        <v>61</v>
      </c>
      <c r="C115" s="1336" t="s">
        <v>568</v>
      </c>
      <c r="D115" s="555" t="s">
        <v>569</v>
      </c>
      <c r="E115" s="556" t="s">
        <v>570</v>
      </c>
      <c r="F115" s="557"/>
      <c r="G115" s="862"/>
      <c r="H115" s="558">
        <f>+F115+G115*12</f>
        <v>0</v>
      </c>
      <c r="I115" s="1325" t="s">
        <v>571</v>
      </c>
      <c r="J115" s="557"/>
      <c r="K115" s="862"/>
      <c r="L115" s="558">
        <f t="shared" si="9"/>
        <v>0</v>
      </c>
      <c r="M115" s="1338">
        <f>SUM(L115:L117)</f>
        <v>0</v>
      </c>
    </row>
    <row r="116" spans="1:13" s="551" customFormat="1" ht="13.5" customHeight="1" thickTop="1" thickBot="1">
      <c r="A116" s="1332"/>
      <c r="B116" s="1343"/>
      <c r="C116" s="1337"/>
      <c r="D116" s="559" t="s">
        <v>572</v>
      </c>
      <c r="E116" s="560" t="s">
        <v>573</v>
      </c>
      <c r="F116" s="561"/>
      <c r="G116" s="863"/>
      <c r="H116" s="562">
        <f t="shared" ref="H116:H117" si="13">+F116+G116*12</f>
        <v>0</v>
      </c>
      <c r="I116" s="1326"/>
      <c r="J116" s="561"/>
      <c r="K116" s="863"/>
      <c r="L116" s="562">
        <f t="shared" si="9"/>
        <v>0</v>
      </c>
      <c r="M116" s="1339"/>
    </row>
    <row r="117" spans="1:13" s="551" customFormat="1" ht="13.5" customHeight="1" thickTop="1" thickBot="1">
      <c r="A117" s="1332"/>
      <c r="B117" s="1344"/>
      <c r="C117" s="1337"/>
      <c r="D117" s="563" t="s">
        <v>574</v>
      </c>
      <c r="E117" s="564" t="s">
        <v>573</v>
      </c>
      <c r="F117" s="565"/>
      <c r="G117" s="864"/>
      <c r="H117" s="566">
        <f t="shared" si="13"/>
        <v>0</v>
      </c>
      <c r="I117" s="1327"/>
      <c r="J117" s="565"/>
      <c r="K117" s="864"/>
      <c r="L117" s="566">
        <f t="shared" si="9"/>
        <v>0</v>
      </c>
      <c r="M117" s="1340"/>
    </row>
    <row r="118" spans="1:13" s="551" customFormat="1" ht="13.5" customHeight="1" thickTop="1" thickBot="1">
      <c r="A118" s="1331">
        <v>136</v>
      </c>
      <c r="B118" s="1342" t="s">
        <v>62</v>
      </c>
      <c r="C118" s="1336" t="s">
        <v>568</v>
      </c>
      <c r="D118" s="555" t="s">
        <v>569</v>
      </c>
      <c r="E118" s="556" t="s">
        <v>570</v>
      </c>
      <c r="F118" s="557"/>
      <c r="G118" s="862"/>
      <c r="H118" s="558">
        <f>+F118+G118*12</f>
        <v>0</v>
      </c>
      <c r="I118" s="1325" t="s">
        <v>571</v>
      </c>
      <c r="J118" s="557"/>
      <c r="K118" s="862"/>
      <c r="L118" s="558">
        <f t="shared" si="9"/>
        <v>0</v>
      </c>
      <c r="M118" s="1338">
        <f>SUM(L118:L120)</f>
        <v>0</v>
      </c>
    </row>
    <row r="119" spans="1:13" s="551" customFormat="1" ht="13.5" customHeight="1" thickTop="1" thickBot="1">
      <c r="A119" s="1332"/>
      <c r="B119" s="1343"/>
      <c r="C119" s="1337"/>
      <c r="D119" s="559" t="s">
        <v>572</v>
      </c>
      <c r="E119" s="560" t="s">
        <v>573</v>
      </c>
      <c r="F119" s="561"/>
      <c r="G119" s="863"/>
      <c r="H119" s="562">
        <f t="shared" ref="H119:H120" si="14">+F119+G119*12</f>
        <v>0</v>
      </c>
      <c r="I119" s="1326"/>
      <c r="J119" s="561"/>
      <c r="K119" s="863"/>
      <c r="L119" s="562">
        <f t="shared" si="9"/>
        <v>0</v>
      </c>
      <c r="M119" s="1339"/>
    </row>
    <row r="120" spans="1:13" s="551" customFormat="1" ht="13.5" customHeight="1" thickTop="1" thickBot="1">
      <c r="A120" s="1332"/>
      <c r="B120" s="1344"/>
      <c r="C120" s="1337"/>
      <c r="D120" s="563" t="s">
        <v>574</v>
      </c>
      <c r="E120" s="564" t="s">
        <v>573</v>
      </c>
      <c r="F120" s="565"/>
      <c r="G120" s="864"/>
      <c r="H120" s="566">
        <f t="shared" si="14"/>
        <v>0</v>
      </c>
      <c r="I120" s="1327"/>
      <c r="J120" s="565"/>
      <c r="K120" s="864"/>
      <c r="L120" s="566">
        <f t="shared" si="9"/>
        <v>0</v>
      </c>
      <c r="M120" s="1340"/>
    </row>
    <row r="121" spans="1:13" s="551" customFormat="1" ht="13.5" customHeight="1" thickTop="1" thickBot="1">
      <c r="A121" s="1331">
        <v>137</v>
      </c>
      <c r="B121" s="1342" t="s">
        <v>63</v>
      </c>
      <c r="C121" s="1336" t="s">
        <v>568</v>
      </c>
      <c r="D121" s="555" t="s">
        <v>569</v>
      </c>
      <c r="E121" s="556" t="s">
        <v>570</v>
      </c>
      <c r="F121" s="557"/>
      <c r="G121" s="862"/>
      <c r="H121" s="558">
        <f>+F121+G121*12</f>
        <v>0</v>
      </c>
      <c r="I121" s="1325" t="s">
        <v>571</v>
      </c>
      <c r="J121" s="557"/>
      <c r="K121" s="862"/>
      <c r="L121" s="558">
        <f t="shared" si="9"/>
        <v>0</v>
      </c>
      <c r="M121" s="1338">
        <f>SUM(L121:L123)</f>
        <v>0</v>
      </c>
    </row>
    <row r="122" spans="1:13" s="551" customFormat="1" ht="13.5" customHeight="1" thickTop="1" thickBot="1">
      <c r="A122" s="1332"/>
      <c r="B122" s="1343"/>
      <c r="C122" s="1337"/>
      <c r="D122" s="559" t="s">
        <v>572</v>
      </c>
      <c r="E122" s="560" t="s">
        <v>573</v>
      </c>
      <c r="F122" s="561"/>
      <c r="G122" s="863"/>
      <c r="H122" s="562">
        <f t="shared" ref="H122:H123" si="15">+F122+G122*12</f>
        <v>0</v>
      </c>
      <c r="I122" s="1326"/>
      <c r="J122" s="561"/>
      <c r="K122" s="863"/>
      <c r="L122" s="562">
        <f t="shared" si="9"/>
        <v>0</v>
      </c>
      <c r="M122" s="1339"/>
    </row>
    <row r="123" spans="1:13" s="551" customFormat="1" ht="13.5" customHeight="1" thickTop="1" thickBot="1">
      <c r="A123" s="1332"/>
      <c r="B123" s="1344"/>
      <c r="C123" s="1337"/>
      <c r="D123" s="563" t="s">
        <v>574</v>
      </c>
      <c r="E123" s="564" t="s">
        <v>573</v>
      </c>
      <c r="F123" s="565"/>
      <c r="G123" s="864"/>
      <c r="H123" s="566">
        <f t="shared" si="15"/>
        <v>0</v>
      </c>
      <c r="I123" s="1327"/>
      <c r="J123" s="565"/>
      <c r="K123" s="864"/>
      <c r="L123" s="566">
        <f t="shared" si="9"/>
        <v>0</v>
      </c>
      <c r="M123" s="1340"/>
    </row>
    <row r="124" spans="1:13" s="551" customFormat="1" ht="13.5" customHeight="1" thickTop="1" thickBot="1">
      <c r="A124" s="1331">
        <v>138</v>
      </c>
      <c r="B124" s="1342" t="s">
        <v>64</v>
      </c>
      <c r="C124" s="1336" t="s">
        <v>568</v>
      </c>
      <c r="D124" s="555" t="s">
        <v>569</v>
      </c>
      <c r="E124" s="556" t="s">
        <v>570</v>
      </c>
      <c r="F124" s="557"/>
      <c r="G124" s="862"/>
      <c r="H124" s="558">
        <f>+F124+G124*12</f>
        <v>0</v>
      </c>
      <c r="I124" s="1325" t="s">
        <v>571</v>
      </c>
      <c r="J124" s="557"/>
      <c r="K124" s="862"/>
      <c r="L124" s="558">
        <f t="shared" si="9"/>
        <v>0</v>
      </c>
      <c r="M124" s="1338">
        <f>SUM(L124:L126)</f>
        <v>0</v>
      </c>
    </row>
    <row r="125" spans="1:13" s="551" customFormat="1" ht="13.5" customHeight="1" thickTop="1" thickBot="1">
      <c r="A125" s="1332"/>
      <c r="B125" s="1343"/>
      <c r="C125" s="1337"/>
      <c r="D125" s="559" t="s">
        <v>572</v>
      </c>
      <c r="E125" s="560" t="s">
        <v>573</v>
      </c>
      <c r="F125" s="561"/>
      <c r="G125" s="863"/>
      <c r="H125" s="562">
        <f t="shared" ref="H125:H126" si="16">+F125+G125*12</f>
        <v>0</v>
      </c>
      <c r="I125" s="1326"/>
      <c r="J125" s="561"/>
      <c r="K125" s="863"/>
      <c r="L125" s="562">
        <f t="shared" si="9"/>
        <v>0</v>
      </c>
      <c r="M125" s="1339"/>
    </row>
    <row r="126" spans="1:13" s="551" customFormat="1" ht="13.5" customHeight="1" thickTop="1" thickBot="1">
      <c r="A126" s="1332"/>
      <c r="B126" s="1344"/>
      <c r="C126" s="1337"/>
      <c r="D126" s="563" t="s">
        <v>574</v>
      </c>
      <c r="E126" s="564" t="s">
        <v>573</v>
      </c>
      <c r="F126" s="565"/>
      <c r="G126" s="864"/>
      <c r="H126" s="566">
        <f t="shared" si="16"/>
        <v>0</v>
      </c>
      <c r="I126" s="1327"/>
      <c r="J126" s="565"/>
      <c r="K126" s="864"/>
      <c r="L126" s="566">
        <f t="shared" si="9"/>
        <v>0</v>
      </c>
      <c r="M126" s="1340"/>
    </row>
    <row r="127" spans="1:13" s="551" customFormat="1" ht="13.5" customHeight="1" thickTop="1" thickBot="1">
      <c r="A127" s="1331">
        <v>139</v>
      </c>
      <c r="B127" s="1342" t="s">
        <v>65</v>
      </c>
      <c r="C127" s="1336" t="s">
        <v>575</v>
      </c>
      <c r="D127" s="555" t="s">
        <v>569</v>
      </c>
      <c r="E127" s="556" t="s">
        <v>570</v>
      </c>
      <c r="F127" s="862"/>
      <c r="G127" s="862"/>
      <c r="H127" s="558">
        <f t="shared" si="8"/>
        <v>0</v>
      </c>
      <c r="I127" s="1325" t="s">
        <v>571</v>
      </c>
      <c r="J127" s="862"/>
      <c r="K127" s="862"/>
      <c r="L127" s="558">
        <f t="shared" si="9"/>
        <v>0</v>
      </c>
      <c r="M127" s="1338">
        <f>SUM(L127:L129)</f>
        <v>0</v>
      </c>
    </row>
    <row r="128" spans="1:13" s="551" customFormat="1" ht="13.5" customHeight="1" thickTop="1" thickBot="1">
      <c r="A128" s="1332"/>
      <c r="B128" s="1343"/>
      <c r="C128" s="1337"/>
      <c r="D128" s="559" t="s">
        <v>572</v>
      </c>
      <c r="E128" s="560" t="s">
        <v>573</v>
      </c>
      <c r="F128" s="863"/>
      <c r="G128" s="863"/>
      <c r="H128" s="562">
        <f t="shared" si="8"/>
        <v>0</v>
      </c>
      <c r="I128" s="1326"/>
      <c r="J128" s="863"/>
      <c r="K128" s="863"/>
      <c r="L128" s="562">
        <f t="shared" si="9"/>
        <v>0</v>
      </c>
      <c r="M128" s="1339"/>
    </row>
    <row r="129" spans="1:13" s="551" customFormat="1" ht="13.5" customHeight="1" thickTop="1" thickBot="1">
      <c r="A129" s="1332"/>
      <c r="B129" s="1344"/>
      <c r="C129" s="1337"/>
      <c r="D129" s="563" t="s">
        <v>574</v>
      </c>
      <c r="E129" s="564" t="s">
        <v>573</v>
      </c>
      <c r="F129" s="864"/>
      <c r="G129" s="864"/>
      <c r="H129" s="566">
        <f t="shared" si="8"/>
        <v>0</v>
      </c>
      <c r="I129" s="1327"/>
      <c r="J129" s="864"/>
      <c r="K129" s="864"/>
      <c r="L129" s="566">
        <f t="shared" si="9"/>
        <v>0</v>
      </c>
      <c r="M129" s="1340"/>
    </row>
    <row r="130" spans="1:13" s="551" customFormat="1" ht="13.5" customHeight="1" thickTop="1" thickBot="1">
      <c r="A130" s="1331">
        <v>140</v>
      </c>
      <c r="B130" s="1342" t="s">
        <v>66</v>
      </c>
      <c r="C130" s="1336" t="s">
        <v>575</v>
      </c>
      <c r="D130" s="555" t="s">
        <v>569</v>
      </c>
      <c r="E130" s="556" t="s">
        <v>570</v>
      </c>
      <c r="F130" s="862"/>
      <c r="G130" s="862"/>
      <c r="H130" s="558">
        <f t="shared" si="8"/>
        <v>0</v>
      </c>
      <c r="I130" s="1325" t="s">
        <v>571</v>
      </c>
      <c r="J130" s="862"/>
      <c r="K130" s="862"/>
      <c r="L130" s="558">
        <f t="shared" si="9"/>
        <v>0</v>
      </c>
      <c r="M130" s="1338">
        <f>SUM(L130:L132)</f>
        <v>0</v>
      </c>
    </row>
    <row r="131" spans="1:13" s="551" customFormat="1" ht="13.5" customHeight="1" thickTop="1" thickBot="1">
      <c r="A131" s="1332"/>
      <c r="B131" s="1343"/>
      <c r="C131" s="1337"/>
      <c r="D131" s="559" t="s">
        <v>572</v>
      </c>
      <c r="E131" s="560" t="s">
        <v>573</v>
      </c>
      <c r="F131" s="863"/>
      <c r="G131" s="863"/>
      <c r="H131" s="562">
        <f t="shared" si="8"/>
        <v>0</v>
      </c>
      <c r="I131" s="1326"/>
      <c r="J131" s="863"/>
      <c r="K131" s="863"/>
      <c r="L131" s="562">
        <f t="shared" si="9"/>
        <v>0</v>
      </c>
      <c r="M131" s="1339"/>
    </row>
    <row r="132" spans="1:13" s="551" customFormat="1" ht="13.5" customHeight="1" thickTop="1" thickBot="1">
      <c r="A132" s="1332"/>
      <c r="B132" s="1344"/>
      <c r="C132" s="1337"/>
      <c r="D132" s="563" t="s">
        <v>574</v>
      </c>
      <c r="E132" s="564" t="s">
        <v>573</v>
      </c>
      <c r="F132" s="864"/>
      <c r="G132" s="864"/>
      <c r="H132" s="566">
        <f t="shared" si="8"/>
        <v>0</v>
      </c>
      <c r="I132" s="1327"/>
      <c r="J132" s="864"/>
      <c r="K132" s="864"/>
      <c r="L132" s="566">
        <f t="shared" si="9"/>
        <v>0</v>
      </c>
      <c r="M132" s="1340"/>
    </row>
    <row r="133" spans="1:13" s="551" customFormat="1" ht="13.5" customHeight="1" thickTop="1" thickBot="1">
      <c r="A133" s="1331">
        <v>141</v>
      </c>
      <c r="B133" s="1342" t="s">
        <v>67</v>
      </c>
      <c r="C133" s="1336" t="s">
        <v>575</v>
      </c>
      <c r="D133" s="555" t="s">
        <v>569</v>
      </c>
      <c r="E133" s="556" t="s">
        <v>570</v>
      </c>
      <c r="F133" s="862"/>
      <c r="G133" s="862"/>
      <c r="H133" s="558">
        <f t="shared" si="8"/>
        <v>0</v>
      </c>
      <c r="I133" s="1325" t="s">
        <v>571</v>
      </c>
      <c r="J133" s="862"/>
      <c r="K133" s="862"/>
      <c r="L133" s="558">
        <f t="shared" si="9"/>
        <v>0</v>
      </c>
      <c r="M133" s="1338">
        <f>SUM(L133:L135)</f>
        <v>0</v>
      </c>
    </row>
    <row r="134" spans="1:13" s="551" customFormat="1" ht="13.5" customHeight="1" thickTop="1" thickBot="1">
      <c r="A134" s="1332"/>
      <c r="B134" s="1343"/>
      <c r="C134" s="1337"/>
      <c r="D134" s="559" t="s">
        <v>572</v>
      </c>
      <c r="E134" s="560" t="s">
        <v>573</v>
      </c>
      <c r="F134" s="863"/>
      <c r="G134" s="863"/>
      <c r="H134" s="562">
        <f t="shared" si="8"/>
        <v>0</v>
      </c>
      <c r="I134" s="1326"/>
      <c r="J134" s="863"/>
      <c r="K134" s="863"/>
      <c r="L134" s="562">
        <f t="shared" si="9"/>
        <v>0</v>
      </c>
      <c r="M134" s="1339"/>
    </row>
    <row r="135" spans="1:13" s="551" customFormat="1" ht="13.5" customHeight="1" thickTop="1" thickBot="1">
      <c r="A135" s="1332"/>
      <c r="B135" s="1344"/>
      <c r="C135" s="1337"/>
      <c r="D135" s="563" t="s">
        <v>574</v>
      </c>
      <c r="E135" s="564" t="s">
        <v>573</v>
      </c>
      <c r="F135" s="864"/>
      <c r="G135" s="864"/>
      <c r="H135" s="566">
        <f t="shared" si="8"/>
        <v>0</v>
      </c>
      <c r="I135" s="1327"/>
      <c r="J135" s="864"/>
      <c r="K135" s="864"/>
      <c r="L135" s="566">
        <f t="shared" si="9"/>
        <v>0</v>
      </c>
      <c r="M135" s="1340"/>
    </row>
    <row r="136" spans="1:13" s="551" customFormat="1" ht="13.5" customHeight="1" thickTop="1" thickBot="1">
      <c r="A136" s="1331">
        <v>142</v>
      </c>
      <c r="B136" s="1342" t="s">
        <v>68</v>
      </c>
      <c r="C136" s="1336" t="s">
        <v>575</v>
      </c>
      <c r="D136" s="555" t="s">
        <v>569</v>
      </c>
      <c r="E136" s="556" t="s">
        <v>570</v>
      </c>
      <c r="F136" s="862"/>
      <c r="G136" s="862"/>
      <c r="H136" s="558">
        <f t="shared" si="8"/>
        <v>0</v>
      </c>
      <c r="I136" s="1325" t="s">
        <v>571</v>
      </c>
      <c r="J136" s="862"/>
      <c r="K136" s="862"/>
      <c r="L136" s="558">
        <f t="shared" si="9"/>
        <v>0</v>
      </c>
      <c r="M136" s="1338">
        <f>SUM(L136:L138)</f>
        <v>0</v>
      </c>
    </row>
    <row r="137" spans="1:13" s="551" customFormat="1" ht="13.5" customHeight="1" thickTop="1" thickBot="1">
      <c r="A137" s="1332"/>
      <c r="B137" s="1343"/>
      <c r="C137" s="1337"/>
      <c r="D137" s="559" t="s">
        <v>572</v>
      </c>
      <c r="E137" s="560" t="s">
        <v>573</v>
      </c>
      <c r="F137" s="863"/>
      <c r="G137" s="863"/>
      <c r="H137" s="562">
        <f t="shared" si="8"/>
        <v>0</v>
      </c>
      <c r="I137" s="1326"/>
      <c r="J137" s="863"/>
      <c r="K137" s="863"/>
      <c r="L137" s="562">
        <f t="shared" si="9"/>
        <v>0</v>
      </c>
      <c r="M137" s="1339"/>
    </row>
    <row r="138" spans="1:13" s="551" customFormat="1" ht="13.5" customHeight="1" thickTop="1" thickBot="1">
      <c r="A138" s="1332"/>
      <c r="B138" s="1344"/>
      <c r="C138" s="1337"/>
      <c r="D138" s="563" t="s">
        <v>574</v>
      </c>
      <c r="E138" s="564" t="s">
        <v>573</v>
      </c>
      <c r="F138" s="864"/>
      <c r="G138" s="864"/>
      <c r="H138" s="566">
        <f t="shared" si="8"/>
        <v>0</v>
      </c>
      <c r="I138" s="1327"/>
      <c r="J138" s="864"/>
      <c r="K138" s="864"/>
      <c r="L138" s="566">
        <f t="shared" si="9"/>
        <v>0</v>
      </c>
      <c r="M138" s="1340"/>
    </row>
    <row r="139" spans="1:13" s="551" customFormat="1" ht="13.5" customHeight="1" thickTop="1" thickBot="1">
      <c r="A139" s="1331">
        <v>143</v>
      </c>
      <c r="B139" s="1342" t="s">
        <v>69</v>
      </c>
      <c r="C139" s="1336" t="s">
        <v>568</v>
      </c>
      <c r="D139" s="555" t="s">
        <v>569</v>
      </c>
      <c r="E139" s="556" t="s">
        <v>570</v>
      </c>
      <c r="F139" s="557"/>
      <c r="G139" s="862"/>
      <c r="H139" s="558">
        <f>+F139+G139*12</f>
        <v>0</v>
      </c>
      <c r="I139" s="1325" t="s">
        <v>571</v>
      </c>
      <c r="J139" s="557"/>
      <c r="K139" s="862"/>
      <c r="L139" s="558">
        <f t="shared" si="9"/>
        <v>0</v>
      </c>
      <c r="M139" s="1338">
        <f>SUM(L139:L141)</f>
        <v>0</v>
      </c>
    </row>
    <row r="140" spans="1:13" s="551" customFormat="1" ht="13.5" customHeight="1" thickTop="1" thickBot="1">
      <c r="A140" s="1332"/>
      <c r="B140" s="1343"/>
      <c r="C140" s="1337"/>
      <c r="D140" s="559" t="s">
        <v>572</v>
      </c>
      <c r="E140" s="560" t="s">
        <v>573</v>
      </c>
      <c r="F140" s="561"/>
      <c r="G140" s="863"/>
      <c r="H140" s="562">
        <f t="shared" ref="H140:H165" si="17">+F140+G140*12</f>
        <v>0</v>
      </c>
      <c r="I140" s="1326"/>
      <c r="J140" s="561"/>
      <c r="K140" s="863"/>
      <c r="L140" s="562">
        <f t="shared" si="9"/>
        <v>0</v>
      </c>
      <c r="M140" s="1339"/>
    </row>
    <row r="141" spans="1:13" s="551" customFormat="1" ht="13.5" customHeight="1" thickTop="1" thickBot="1">
      <c r="A141" s="1332"/>
      <c r="B141" s="1344"/>
      <c r="C141" s="1337"/>
      <c r="D141" s="563" t="s">
        <v>574</v>
      </c>
      <c r="E141" s="564" t="s">
        <v>573</v>
      </c>
      <c r="F141" s="565"/>
      <c r="G141" s="864"/>
      <c r="H141" s="566">
        <f t="shared" si="17"/>
        <v>0</v>
      </c>
      <c r="I141" s="1327"/>
      <c r="J141" s="565"/>
      <c r="K141" s="864"/>
      <c r="L141" s="566">
        <f t="shared" si="9"/>
        <v>0</v>
      </c>
      <c r="M141" s="1340"/>
    </row>
    <row r="142" spans="1:13" s="551" customFormat="1" ht="13.5" customHeight="1" thickTop="1" thickBot="1">
      <c r="A142" s="1331">
        <v>144</v>
      </c>
      <c r="B142" s="1342" t="s">
        <v>70</v>
      </c>
      <c r="C142" s="1336" t="s">
        <v>575</v>
      </c>
      <c r="D142" s="555" t="s">
        <v>569</v>
      </c>
      <c r="E142" s="556" t="s">
        <v>570</v>
      </c>
      <c r="F142" s="862"/>
      <c r="G142" s="862"/>
      <c r="H142" s="558">
        <f t="shared" si="17"/>
        <v>0</v>
      </c>
      <c r="I142" s="1325" t="s">
        <v>571</v>
      </c>
      <c r="J142" s="862"/>
      <c r="K142" s="862"/>
      <c r="L142" s="558">
        <f t="shared" ref="L142:L165" si="18">+J142+K142*12</f>
        <v>0</v>
      </c>
      <c r="M142" s="1338">
        <f>SUM(L142:L144)</f>
        <v>0</v>
      </c>
    </row>
    <row r="143" spans="1:13" s="551" customFormat="1" ht="13.5" customHeight="1" thickTop="1" thickBot="1">
      <c r="A143" s="1332"/>
      <c r="B143" s="1343"/>
      <c r="C143" s="1337"/>
      <c r="D143" s="559" t="s">
        <v>572</v>
      </c>
      <c r="E143" s="560" t="s">
        <v>573</v>
      </c>
      <c r="F143" s="863"/>
      <c r="G143" s="863"/>
      <c r="H143" s="562">
        <f t="shared" si="17"/>
        <v>0</v>
      </c>
      <c r="I143" s="1326"/>
      <c r="J143" s="863"/>
      <c r="K143" s="863"/>
      <c r="L143" s="562">
        <f t="shared" si="18"/>
        <v>0</v>
      </c>
      <c r="M143" s="1339"/>
    </row>
    <row r="144" spans="1:13" s="551" customFormat="1" ht="13.5" customHeight="1" thickTop="1" thickBot="1">
      <c r="A144" s="1332"/>
      <c r="B144" s="1344"/>
      <c r="C144" s="1337"/>
      <c r="D144" s="563" t="s">
        <v>574</v>
      </c>
      <c r="E144" s="564" t="s">
        <v>573</v>
      </c>
      <c r="F144" s="864"/>
      <c r="G144" s="864"/>
      <c r="H144" s="566">
        <f t="shared" si="17"/>
        <v>0</v>
      </c>
      <c r="I144" s="1327"/>
      <c r="J144" s="864"/>
      <c r="K144" s="864"/>
      <c r="L144" s="566">
        <f t="shared" si="18"/>
        <v>0</v>
      </c>
      <c r="M144" s="1340"/>
    </row>
    <row r="145" spans="1:13" s="551" customFormat="1" ht="13.5" customHeight="1" thickTop="1" thickBot="1">
      <c r="A145" s="1331">
        <v>145</v>
      </c>
      <c r="B145" s="1342" t="s">
        <v>71</v>
      </c>
      <c r="C145" s="1336" t="s">
        <v>568</v>
      </c>
      <c r="D145" s="555" t="s">
        <v>569</v>
      </c>
      <c r="E145" s="556" t="s">
        <v>570</v>
      </c>
      <c r="F145" s="557"/>
      <c r="G145" s="862"/>
      <c r="H145" s="558">
        <f>+F145+G145*12</f>
        <v>0</v>
      </c>
      <c r="I145" s="1325" t="s">
        <v>571</v>
      </c>
      <c r="J145" s="557"/>
      <c r="K145" s="862"/>
      <c r="L145" s="558">
        <f t="shared" si="18"/>
        <v>0</v>
      </c>
      <c r="M145" s="1338">
        <f>SUM(L145:L147)</f>
        <v>0</v>
      </c>
    </row>
    <row r="146" spans="1:13" s="551" customFormat="1" ht="13.5" customHeight="1" thickTop="1" thickBot="1">
      <c r="A146" s="1332"/>
      <c r="B146" s="1343"/>
      <c r="C146" s="1337"/>
      <c r="D146" s="559" t="s">
        <v>572</v>
      </c>
      <c r="E146" s="560" t="s">
        <v>573</v>
      </c>
      <c r="F146" s="561"/>
      <c r="G146" s="863"/>
      <c r="H146" s="562">
        <f t="shared" ref="H146:H147" si="19">+F146+G146*12</f>
        <v>0</v>
      </c>
      <c r="I146" s="1326"/>
      <c r="J146" s="561"/>
      <c r="K146" s="863"/>
      <c r="L146" s="562">
        <f t="shared" si="18"/>
        <v>0</v>
      </c>
      <c r="M146" s="1339"/>
    </row>
    <row r="147" spans="1:13" s="551" customFormat="1" ht="13.5" customHeight="1" thickTop="1" thickBot="1">
      <c r="A147" s="1332"/>
      <c r="B147" s="1344"/>
      <c r="C147" s="1337"/>
      <c r="D147" s="563" t="s">
        <v>574</v>
      </c>
      <c r="E147" s="564" t="s">
        <v>573</v>
      </c>
      <c r="F147" s="565"/>
      <c r="G147" s="864"/>
      <c r="H147" s="566">
        <f t="shared" si="19"/>
        <v>0</v>
      </c>
      <c r="I147" s="1327"/>
      <c r="J147" s="565"/>
      <c r="K147" s="864"/>
      <c r="L147" s="566">
        <f t="shared" si="18"/>
        <v>0</v>
      </c>
      <c r="M147" s="1340"/>
    </row>
    <row r="148" spans="1:13" s="551" customFormat="1" ht="13.5" customHeight="1" thickTop="1" thickBot="1">
      <c r="A148" s="1331">
        <v>146</v>
      </c>
      <c r="B148" s="1342" t="s">
        <v>72</v>
      </c>
      <c r="C148" s="1336" t="s">
        <v>568</v>
      </c>
      <c r="D148" s="555" t="s">
        <v>569</v>
      </c>
      <c r="E148" s="556" t="s">
        <v>570</v>
      </c>
      <c r="F148" s="557"/>
      <c r="G148" s="862"/>
      <c r="H148" s="558">
        <f>+F148+G148*12</f>
        <v>0</v>
      </c>
      <c r="I148" s="1325" t="s">
        <v>571</v>
      </c>
      <c r="J148" s="557"/>
      <c r="K148" s="862"/>
      <c r="L148" s="558">
        <f t="shared" si="18"/>
        <v>0</v>
      </c>
      <c r="M148" s="1338">
        <f>SUM(L148:L150)</f>
        <v>0</v>
      </c>
    </row>
    <row r="149" spans="1:13" s="551" customFormat="1" ht="13.5" customHeight="1" thickTop="1" thickBot="1">
      <c r="A149" s="1332"/>
      <c r="B149" s="1343"/>
      <c r="C149" s="1337"/>
      <c r="D149" s="559" t="s">
        <v>572</v>
      </c>
      <c r="E149" s="560" t="s">
        <v>573</v>
      </c>
      <c r="F149" s="561"/>
      <c r="G149" s="863"/>
      <c r="H149" s="562">
        <f t="shared" ref="H149:H150" si="20">+F149+G149*12</f>
        <v>0</v>
      </c>
      <c r="I149" s="1326"/>
      <c r="J149" s="561"/>
      <c r="K149" s="863"/>
      <c r="L149" s="562">
        <f t="shared" si="18"/>
        <v>0</v>
      </c>
      <c r="M149" s="1339"/>
    </row>
    <row r="150" spans="1:13" s="551" customFormat="1" ht="13.5" customHeight="1" thickTop="1" thickBot="1">
      <c r="A150" s="1341"/>
      <c r="B150" s="1344"/>
      <c r="C150" s="1337"/>
      <c r="D150" s="563" t="s">
        <v>574</v>
      </c>
      <c r="E150" s="564" t="s">
        <v>573</v>
      </c>
      <c r="F150" s="565"/>
      <c r="G150" s="864"/>
      <c r="H150" s="566">
        <f t="shared" si="20"/>
        <v>0</v>
      </c>
      <c r="I150" s="1327"/>
      <c r="J150" s="565"/>
      <c r="K150" s="864"/>
      <c r="L150" s="566">
        <f t="shared" si="18"/>
        <v>0</v>
      </c>
      <c r="M150" s="1340"/>
    </row>
    <row r="151" spans="1:13" s="551" customFormat="1" ht="13.5" customHeight="1" thickTop="1" thickBot="1">
      <c r="A151" s="1331">
        <v>147</v>
      </c>
      <c r="B151" s="1342" t="s">
        <v>73</v>
      </c>
      <c r="C151" s="1336" t="s">
        <v>575</v>
      </c>
      <c r="D151" s="555" t="s">
        <v>569</v>
      </c>
      <c r="E151" s="556" t="s">
        <v>570</v>
      </c>
      <c r="F151" s="862"/>
      <c r="G151" s="862"/>
      <c r="H151" s="558">
        <f t="shared" si="17"/>
        <v>0</v>
      </c>
      <c r="I151" s="1325" t="s">
        <v>571</v>
      </c>
      <c r="J151" s="862"/>
      <c r="K151" s="862"/>
      <c r="L151" s="558">
        <f t="shared" si="18"/>
        <v>0</v>
      </c>
      <c r="M151" s="1338">
        <f>SUM(L151:L153)</f>
        <v>0</v>
      </c>
    </row>
    <row r="152" spans="1:13" s="551" customFormat="1" ht="13.5" customHeight="1" thickTop="1" thickBot="1">
      <c r="A152" s="1332"/>
      <c r="B152" s="1343"/>
      <c r="C152" s="1337"/>
      <c r="D152" s="559" t="s">
        <v>572</v>
      </c>
      <c r="E152" s="560" t="s">
        <v>573</v>
      </c>
      <c r="F152" s="863"/>
      <c r="G152" s="863"/>
      <c r="H152" s="562">
        <f t="shared" si="17"/>
        <v>0</v>
      </c>
      <c r="I152" s="1326"/>
      <c r="J152" s="863"/>
      <c r="K152" s="863"/>
      <c r="L152" s="562">
        <f t="shared" si="18"/>
        <v>0</v>
      </c>
      <c r="M152" s="1339"/>
    </row>
    <row r="153" spans="1:13" s="551" customFormat="1" ht="13.5" customHeight="1" thickTop="1" thickBot="1">
      <c r="A153" s="1341"/>
      <c r="B153" s="1344"/>
      <c r="C153" s="1337"/>
      <c r="D153" s="563" t="s">
        <v>574</v>
      </c>
      <c r="E153" s="564" t="s">
        <v>573</v>
      </c>
      <c r="F153" s="864"/>
      <c r="G153" s="864"/>
      <c r="H153" s="566">
        <f t="shared" si="17"/>
        <v>0</v>
      </c>
      <c r="I153" s="1327"/>
      <c r="J153" s="864"/>
      <c r="K153" s="864"/>
      <c r="L153" s="566">
        <f t="shared" si="18"/>
        <v>0</v>
      </c>
      <c r="M153" s="1340"/>
    </row>
    <row r="154" spans="1:13" s="551" customFormat="1" ht="13.5" customHeight="1" thickTop="1" thickBot="1">
      <c r="A154" s="1331">
        <v>148</v>
      </c>
      <c r="B154" s="1342" t="s">
        <v>486</v>
      </c>
      <c r="C154" s="1336" t="s">
        <v>575</v>
      </c>
      <c r="D154" s="555" t="s">
        <v>569</v>
      </c>
      <c r="E154" s="556" t="s">
        <v>570</v>
      </c>
      <c r="F154" s="862"/>
      <c r="G154" s="862"/>
      <c r="H154" s="558">
        <f t="shared" si="17"/>
        <v>0</v>
      </c>
      <c r="I154" s="1325" t="s">
        <v>571</v>
      </c>
      <c r="J154" s="862"/>
      <c r="K154" s="862"/>
      <c r="L154" s="558">
        <f t="shared" si="18"/>
        <v>0</v>
      </c>
      <c r="M154" s="1338">
        <f>SUM(L154:L156)</f>
        <v>0</v>
      </c>
    </row>
    <row r="155" spans="1:13" s="551" customFormat="1" ht="13.5" customHeight="1" thickTop="1" thickBot="1">
      <c r="A155" s="1332"/>
      <c r="B155" s="1343"/>
      <c r="C155" s="1337"/>
      <c r="D155" s="559" t="s">
        <v>572</v>
      </c>
      <c r="E155" s="560" t="s">
        <v>573</v>
      </c>
      <c r="F155" s="863"/>
      <c r="G155" s="863"/>
      <c r="H155" s="562">
        <f t="shared" si="17"/>
        <v>0</v>
      </c>
      <c r="I155" s="1326"/>
      <c r="J155" s="863"/>
      <c r="K155" s="863"/>
      <c r="L155" s="562">
        <f t="shared" si="18"/>
        <v>0</v>
      </c>
      <c r="M155" s="1339"/>
    </row>
    <row r="156" spans="1:13" s="551" customFormat="1" ht="13.5" customHeight="1" thickTop="1" thickBot="1">
      <c r="A156" s="1341"/>
      <c r="B156" s="1344"/>
      <c r="C156" s="1337"/>
      <c r="D156" s="563" t="s">
        <v>574</v>
      </c>
      <c r="E156" s="564" t="s">
        <v>573</v>
      </c>
      <c r="F156" s="864"/>
      <c r="G156" s="864"/>
      <c r="H156" s="566">
        <f t="shared" si="17"/>
        <v>0</v>
      </c>
      <c r="I156" s="1327"/>
      <c r="J156" s="864"/>
      <c r="K156" s="864"/>
      <c r="L156" s="566">
        <f t="shared" si="18"/>
        <v>0</v>
      </c>
      <c r="M156" s="1340"/>
    </row>
    <row r="157" spans="1:13" s="551" customFormat="1" ht="13.5" customHeight="1" thickTop="1" thickBot="1">
      <c r="A157" s="1331">
        <v>149</v>
      </c>
      <c r="B157" s="1342" t="s">
        <v>482</v>
      </c>
      <c r="C157" s="1336" t="s">
        <v>575</v>
      </c>
      <c r="D157" s="555" t="s">
        <v>569</v>
      </c>
      <c r="E157" s="556" t="s">
        <v>570</v>
      </c>
      <c r="F157" s="862"/>
      <c r="G157" s="862"/>
      <c r="H157" s="558">
        <f t="shared" si="17"/>
        <v>0</v>
      </c>
      <c r="I157" s="1325" t="s">
        <v>571</v>
      </c>
      <c r="J157" s="862"/>
      <c r="K157" s="862"/>
      <c r="L157" s="558">
        <f t="shared" si="18"/>
        <v>0</v>
      </c>
      <c r="M157" s="1338">
        <f>SUM(L157:L159)</f>
        <v>0</v>
      </c>
    </row>
    <row r="158" spans="1:13" s="551" customFormat="1" ht="13.5" customHeight="1" thickTop="1" thickBot="1">
      <c r="A158" s="1332"/>
      <c r="B158" s="1343"/>
      <c r="C158" s="1337"/>
      <c r="D158" s="559" t="s">
        <v>572</v>
      </c>
      <c r="E158" s="560" t="s">
        <v>573</v>
      </c>
      <c r="F158" s="863"/>
      <c r="G158" s="863"/>
      <c r="H158" s="562">
        <f t="shared" si="17"/>
        <v>0</v>
      </c>
      <c r="I158" s="1326"/>
      <c r="J158" s="863"/>
      <c r="K158" s="863"/>
      <c r="L158" s="562">
        <f t="shared" si="18"/>
        <v>0</v>
      </c>
      <c r="M158" s="1339"/>
    </row>
    <row r="159" spans="1:13" s="551" customFormat="1" ht="13.5" customHeight="1" thickTop="1" thickBot="1">
      <c r="A159" s="1332"/>
      <c r="B159" s="1344"/>
      <c r="C159" s="1337"/>
      <c r="D159" s="563" t="s">
        <v>574</v>
      </c>
      <c r="E159" s="564" t="s">
        <v>573</v>
      </c>
      <c r="F159" s="864"/>
      <c r="G159" s="864"/>
      <c r="H159" s="566">
        <f t="shared" si="17"/>
        <v>0</v>
      </c>
      <c r="I159" s="1327"/>
      <c r="J159" s="864"/>
      <c r="K159" s="864"/>
      <c r="L159" s="566">
        <f t="shared" si="18"/>
        <v>0</v>
      </c>
      <c r="M159" s="1340"/>
    </row>
    <row r="160" spans="1:13" s="551" customFormat="1" ht="13.5" customHeight="1" thickTop="1" thickBot="1">
      <c r="A160" s="1331">
        <v>150</v>
      </c>
      <c r="B160" s="1333" t="s">
        <v>576</v>
      </c>
      <c r="C160" s="1336" t="s">
        <v>568</v>
      </c>
      <c r="D160" s="555" t="s">
        <v>569</v>
      </c>
      <c r="E160" s="556" t="s">
        <v>570</v>
      </c>
      <c r="F160" s="557"/>
      <c r="G160" s="862"/>
      <c r="H160" s="558">
        <f>+F160+G160*12</f>
        <v>0</v>
      </c>
      <c r="I160" s="1325" t="s">
        <v>571</v>
      </c>
      <c r="J160" s="557"/>
      <c r="K160" s="862"/>
      <c r="L160" s="558">
        <f t="shared" si="18"/>
        <v>0</v>
      </c>
      <c r="M160" s="1338">
        <f>SUM(L160:L162)</f>
        <v>0</v>
      </c>
    </row>
    <row r="161" spans="1:13" s="551" customFormat="1" ht="13.5" customHeight="1" thickTop="1" thickBot="1">
      <c r="A161" s="1332"/>
      <c r="B161" s="1334"/>
      <c r="C161" s="1337"/>
      <c r="D161" s="559" t="s">
        <v>572</v>
      </c>
      <c r="E161" s="560" t="s">
        <v>573</v>
      </c>
      <c r="F161" s="561"/>
      <c r="G161" s="863"/>
      <c r="H161" s="562">
        <f t="shared" ref="H161:H162" si="21">+F161+G161*12</f>
        <v>0</v>
      </c>
      <c r="I161" s="1326"/>
      <c r="J161" s="561"/>
      <c r="K161" s="863"/>
      <c r="L161" s="562">
        <f t="shared" si="18"/>
        <v>0</v>
      </c>
      <c r="M161" s="1339"/>
    </row>
    <row r="162" spans="1:13" s="551" customFormat="1" ht="13.5" customHeight="1" thickTop="1" thickBot="1">
      <c r="A162" s="1332"/>
      <c r="B162" s="1335"/>
      <c r="C162" s="1337"/>
      <c r="D162" s="563" t="s">
        <v>574</v>
      </c>
      <c r="E162" s="564" t="s">
        <v>573</v>
      </c>
      <c r="F162" s="565"/>
      <c r="G162" s="864"/>
      <c r="H162" s="566">
        <f t="shared" si="21"/>
        <v>0</v>
      </c>
      <c r="I162" s="1327"/>
      <c r="J162" s="565"/>
      <c r="K162" s="864"/>
      <c r="L162" s="566">
        <f t="shared" si="18"/>
        <v>0</v>
      </c>
      <c r="M162" s="1340"/>
    </row>
    <row r="163" spans="1:13" s="551" customFormat="1" ht="13.5" customHeight="1" thickTop="1" thickBot="1">
      <c r="A163" s="1331">
        <v>151</v>
      </c>
      <c r="B163" s="1333" t="s">
        <v>577</v>
      </c>
      <c r="C163" s="1336" t="s">
        <v>575</v>
      </c>
      <c r="D163" s="555" t="s">
        <v>569</v>
      </c>
      <c r="E163" s="556" t="s">
        <v>570</v>
      </c>
      <c r="F163" s="862"/>
      <c r="G163" s="862"/>
      <c r="H163" s="558">
        <f t="shared" si="17"/>
        <v>0</v>
      </c>
      <c r="I163" s="1325" t="s">
        <v>571</v>
      </c>
      <c r="J163" s="862"/>
      <c r="K163" s="862"/>
      <c r="L163" s="558">
        <f t="shared" si="18"/>
        <v>0</v>
      </c>
      <c r="M163" s="1338">
        <f>SUM(L163:L165)</f>
        <v>0</v>
      </c>
    </row>
    <row r="164" spans="1:13" s="551" customFormat="1" ht="13.5" customHeight="1" thickTop="1" thickBot="1">
      <c r="A164" s="1332"/>
      <c r="B164" s="1334"/>
      <c r="C164" s="1337"/>
      <c r="D164" s="559" t="s">
        <v>572</v>
      </c>
      <c r="E164" s="560" t="s">
        <v>573</v>
      </c>
      <c r="F164" s="863"/>
      <c r="G164" s="863"/>
      <c r="H164" s="562">
        <f t="shared" si="17"/>
        <v>0</v>
      </c>
      <c r="I164" s="1326"/>
      <c r="J164" s="863"/>
      <c r="K164" s="863"/>
      <c r="L164" s="562">
        <f t="shared" si="18"/>
        <v>0</v>
      </c>
      <c r="M164" s="1339"/>
    </row>
    <row r="165" spans="1:13" s="551" customFormat="1" ht="13.5" customHeight="1" thickTop="1" thickBot="1">
      <c r="A165" s="1332"/>
      <c r="B165" s="1335"/>
      <c r="C165" s="1337"/>
      <c r="D165" s="563" t="s">
        <v>574</v>
      </c>
      <c r="E165" s="564" t="s">
        <v>573</v>
      </c>
      <c r="F165" s="864"/>
      <c r="G165" s="864"/>
      <c r="H165" s="566">
        <f t="shared" si="17"/>
        <v>0</v>
      </c>
      <c r="I165" s="1327"/>
      <c r="J165" s="864"/>
      <c r="K165" s="864"/>
      <c r="L165" s="566">
        <f t="shared" si="18"/>
        <v>0</v>
      </c>
      <c r="M165" s="1340"/>
    </row>
    <row r="166" spans="1:13" s="551" customFormat="1" ht="13.5" customHeight="1" thickTop="1" thickBot="1">
      <c r="A166" s="1320" t="s">
        <v>578</v>
      </c>
      <c r="B166" s="1321"/>
      <c r="C166" s="1322"/>
      <c r="D166" s="567" t="s">
        <v>569</v>
      </c>
      <c r="E166" s="568" t="s">
        <v>570</v>
      </c>
      <c r="F166" s="569">
        <f>SUMPRODUCT((MOD(ROW(F$13:F$165),3)=1)*F$13:F$165)</f>
        <v>0</v>
      </c>
      <c r="G166" s="569">
        <f>SUMPRODUCT((MOD(ROW(G$13:G$165),3)=1)*G$13:G$165)</f>
        <v>0</v>
      </c>
      <c r="H166" s="570">
        <f>SUMPRODUCT((MOD(ROW(H$13:H$165),3)=1)*H$13:H$165)</f>
        <v>0</v>
      </c>
      <c r="I166" s="1325" t="s">
        <v>571</v>
      </c>
      <c r="J166" s="569">
        <f>SUMPRODUCT((MOD(ROW(J$13:J$165),3)=1)*J$13:J$165)</f>
        <v>0</v>
      </c>
      <c r="K166" s="569">
        <f>SUMPRODUCT((MOD(ROW(K$13:K$165),3)=1)*K$13:K$165)</f>
        <v>0</v>
      </c>
      <c r="L166" s="558">
        <f>SUMPRODUCT((MOD(ROW(L$13:L$165),3)=1)*L$13:L$165)</f>
        <v>0</v>
      </c>
      <c r="M166" s="1328">
        <f>SUM(L166:L168)</f>
        <v>0</v>
      </c>
    </row>
    <row r="167" spans="1:13" s="551" customFormat="1" ht="13.5" customHeight="1" thickTop="1" thickBot="1">
      <c r="A167" s="1320"/>
      <c r="B167" s="1321"/>
      <c r="C167" s="1323"/>
      <c r="D167" s="571" t="s">
        <v>572</v>
      </c>
      <c r="E167" s="572" t="s">
        <v>573</v>
      </c>
      <c r="F167" s="573">
        <f>SUMPRODUCT((MOD(ROW(F$13:F$165),3)=2)*F$13:F$165)</f>
        <v>0</v>
      </c>
      <c r="G167" s="573">
        <f>SUMPRODUCT((MOD(ROW(G$13:G$165),3)=2)*G$13:G$165)</f>
        <v>0</v>
      </c>
      <c r="H167" s="574">
        <f>SUMPRODUCT((MOD(ROW(H$13:H$165),3)=2)*H$13:H$165)</f>
        <v>0</v>
      </c>
      <c r="I167" s="1326"/>
      <c r="J167" s="573">
        <f>SUMPRODUCT((MOD(ROW(J$13:J$165),3)=2)*J$13:J$165)</f>
        <v>0</v>
      </c>
      <c r="K167" s="573">
        <f>SUMPRODUCT((MOD(ROW(K$13:K$165),3)=2)*K$13:K$165)</f>
        <v>0</v>
      </c>
      <c r="L167" s="581">
        <f>SUMPRODUCT((MOD(ROW(L$13:L$165),3)=2)*L$13:L$165)</f>
        <v>0</v>
      </c>
      <c r="M167" s="1329"/>
    </row>
    <row r="168" spans="1:13" s="551" customFormat="1" ht="13.5" customHeight="1" thickTop="1" thickBot="1">
      <c r="A168" s="1320"/>
      <c r="B168" s="1321"/>
      <c r="C168" s="1324"/>
      <c r="D168" s="575" t="s">
        <v>579</v>
      </c>
      <c r="E168" s="576" t="s">
        <v>573</v>
      </c>
      <c r="F168" s="577">
        <f>SUMPRODUCT((MOD(ROW(F$13:F$165),3)=0)*F$13:F$165)</f>
        <v>0</v>
      </c>
      <c r="G168" s="577">
        <f>SUMPRODUCT((MOD(ROW(G$13:G$165),3)=0)*G$13:G$165)</f>
        <v>0</v>
      </c>
      <c r="H168" s="566">
        <f>SUMPRODUCT((MOD(ROW(H$13:H$165),3)=0)*H$13:H$165)</f>
        <v>0</v>
      </c>
      <c r="I168" s="1327"/>
      <c r="J168" s="577">
        <f>SUMPRODUCT((MOD(ROW(J$13:J$165),3)=0)*J$13:J$165)</f>
        <v>0</v>
      </c>
      <c r="K168" s="577">
        <f>SUMPRODUCT((MOD(ROW(K$13:K$165),3)=0)*K$13:K$165)</f>
        <v>0</v>
      </c>
      <c r="L168" s="566">
        <f>SUMPRODUCT((MOD(ROW(L$13:L$165),3)=0)*L$13:L$165)</f>
        <v>0</v>
      </c>
      <c r="M168" s="1330"/>
    </row>
    <row r="169" spans="1:13" ht="13.5" customHeight="1" thickTop="1">
      <c r="A169" s="578"/>
    </row>
    <row r="170" spans="1:13" ht="13.5" customHeight="1">
      <c r="A170" s="578"/>
    </row>
  </sheetData>
  <mergeCells count="274">
    <mergeCell ref="I11:I12"/>
    <mergeCell ref="J11:J12"/>
    <mergeCell ref="K11:K12"/>
    <mergeCell ref="L11:L12"/>
    <mergeCell ref="M11:M12"/>
    <mergeCell ref="A13:A15"/>
    <mergeCell ref="B13:B15"/>
    <mergeCell ref="C13:C15"/>
    <mergeCell ref="I13:I15"/>
    <mergeCell ref="M13:M15"/>
    <mergeCell ref="A10:A12"/>
    <mergeCell ref="B10:B12"/>
    <mergeCell ref="C10:C12"/>
    <mergeCell ref="D10:D12"/>
    <mergeCell ref="E10:H10"/>
    <mergeCell ref="I10:M10"/>
    <mergeCell ref="E11:E12"/>
    <mergeCell ref="F11:F12"/>
    <mergeCell ref="G11:G12"/>
    <mergeCell ref="H11:H12"/>
    <mergeCell ref="A16:A18"/>
    <mergeCell ref="B16:B18"/>
    <mergeCell ref="C16:C18"/>
    <mergeCell ref="I16:I18"/>
    <mergeCell ref="M16:M18"/>
    <mergeCell ref="A19:A21"/>
    <mergeCell ref="B19:B21"/>
    <mergeCell ref="C19:C21"/>
    <mergeCell ref="I19:I21"/>
    <mergeCell ref="M19:M21"/>
    <mergeCell ref="A22:A24"/>
    <mergeCell ref="B22:B24"/>
    <mergeCell ref="C22:C24"/>
    <mergeCell ref="I22:I24"/>
    <mergeCell ref="M22:M24"/>
    <mergeCell ref="A25:A27"/>
    <mergeCell ref="B25:B27"/>
    <mergeCell ref="C25:C27"/>
    <mergeCell ref="I25:I27"/>
    <mergeCell ref="M25:M27"/>
    <mergeCell ref="A28:A30"/>
    <mergeCell ref="B28:B30"/>
    <mergeCell ref="C28:C30"/>
    <mergeCell ref="I28:I30"/>
    <mergeCell ref="M28:M30"/>
    <mergeCell ref="A31:A33"/>
    <mergeCell ref="B31:B33"/>
    <mergeCell ref="C31:C33"/>
    <mergeCell ref="I31:I33"/>
    <mergeCell ref="M31:M33"/>
    <mergeCell ref="A34:A36"/>
    <mergeCell ref="B34:B36"/>
    <mergeCell ref="C34:C36"/>
    <mergeCell ref="I34:I36"/>
    <mergeCell ref="M34:M36"/>
    <mergeCell ref="A37:A39"/>
    <mergeCell ref="B37:B39"/>
    <mergeCell ref="C37:C39"/>
    <mergeCell ref="I37:I39"/>
    <mergeCell ref="M37:M39"/>
    <mergeCell ref="A40:A42"/>
    <mergeCell ref="B40:B42"/>
    <mergeCell ref="C40:C42"/>
    <mergeCell ref="I40:I42"/>
    <mergeCell ref="M40:M42"/>
    <mergeCell ref="A43:A45"/>
    <mergeCell ref="B43:B45"/>
    <mergeCell ref="C43:C45"/>
    <mergeCell ref="I43:I45"/>
    <mergeCell ref="M43:M45"/>
    <mergeCell ref="A46:A48"/>
    <mergeCell ref="B46:B48"/>
    <mergeCell ref="C46:C48"/>
    <mergeCell ref="I46:I48"/>
    <mergeCell ref="M46:M48"/>
    <mergeCell ref="A49:A51"/>
    <mergeCell ref="B49:B51"/>
    <mergeCell ref="C49:C51"/>
    <mergeCell ref="I49:I51"/>
    <mergeCell ref="M49:M51"/>
    <mergeCell ref="A52:A54"/>
    <mergeCell ref="B52:B54"/>
    <mergeCell ref="C52:C54"/>
    <mergeCell ref="I52:I54"/>
    <mergeCell ref="M52:M54"/>
    <mergeCell ref="A55:A57"/>
    <mergeCell ref="B55:B57"/>
    <mergeCell ref="C55:C57"/>
    <mergeCell ref="I55:I57"/>
    <mergeCell ref="M55:M57"/>
    <mergeCell ref="A58:A60"/>
    <mergeCell ref="B58:B60"/>
    <mergeCell ref="C58:C60"/>
    <mergeCell ref="I58:I60"/>
    <mergeCell ref="M58:M60"/>
    <mergeCell ref="A61:A63"/>
    <mergeCell ref="B61:B63"/>
    <mergeCell ref="C61:C63"/>
    <mergeCell ref="I61:I63"/>
    <mergeCell ref="M61:M63"/>
    <mergeCell ref="A64:A66"/>
    <mergeCell ref="B64:B66"/>
    <mergeCell ref="C64:C66"/>
    <mergeCell ref="I64:I66"/>
    <mergeCell ref="M64:M66"/>
    <mergeCell ref="A67:A69"/>
    <mergeCell ref="B67:B69"/>
    <mergeCell ref="C67:C69"/>
    <mergeCell ref="I67:I69"/>
    <mergeCell ref="M67:M69"/>
    <mergeCell ref="A70:A72"/>
    <mergeCell ref="B70:B72"/>
    <mergeCell ref="C70:C72"/>
    <mergeCell ref="I70:I72"/>
    <mergeCell ref="M70:M72"/>
    <mergeCell ref="A73:A75"/>
    <mergeCell ref="B73:B75"/>
    <mergeCell ref="C73:C75"/>
    <mergeCell ref="I73:I75"/>
    <mergeCell ref="M73:M75"/>
    <mergeCell ref="A76:A78"/>
    <mergeCell ref="B76:B78"/>
    <mergeCell ref="C76:C78"/>
    <mergeCell ref="I76:I78"/>
    <mergeCell ref="M76:M78"/>
    <mergeCell ref="A79:A81"/>
    <mergeCell ref="B79:B81"/>
    <mergeCell ref="C79:C81"/>
    <mergeCell ref="I79:I81"/>
    <mergeCell ref="M79:M81"/>
    <mergeCell ref="A82:A84"/>
    <mergeCell ref="B82:B84"/>
    <mergeCell ref="C82:C84"/>
    <mergeCell ref="I82:I84"/>
    <mergeCell ref="M82:M84"/>
    <mergeCell ref="A85:A87"/>
    <mergeCell ref="B85:B87"/>
    <mergeCell ref="C85:C87"/>
    <mergeCell ref="I85:I87"/>
    <mergeCell ref="M85:M87"/>
    <mergeCell ref="A88:A90"/>
    <mergeCell ref="B88:B90"/>
    <mergeCell ref="C88:C90"/>
    <mergeCell ref="I88:I90"/>
    <mergeCell ref="M88:M90"/>
    <mergeCell ref="A91:A93"/>
    <mergeCell ref="B91:B93"/>
    <mergeCell ref="C91:C93"/>
    <mergeCell ref="I91:I93"/>
    <mergeCell ref="M91:M93"/>
    <mergeCell ref="A94:A96"/>
    <mergeCell ref="B94:B96"/>
    <mergeCell ref="C94:C96"/>
    <mergeCell ref="I94:I96"/>
    <mergeCell ref="M94:M96"/>
    <mergeCell ref="A97:A99"/>
    <mergeCell ref="B97:B99"/>
    <mergeCell ref="C97:C99"/>
    <mergeCell ref="I97:I99"/>
    <mergeCell ref="M97:M99"/>
    <mergeCell ref="A100:A102"/>
    <mergeCell ref="B100:B102"/>
    <mergeCell ref="C100:C102"/>
    <mergeCell ref="I100:I102"/>
    <mergeCell ref="M100:M102"/>
    <mergeCell ref="A103:A105"/>
    <mergeCell ref="B103:B105"/>
    <mergeCell ref="C103:C105"/>
    <mergeCell ref="I103:I105"/>
    <mergeCell ref="M103:M105"/>
    <mergeCell ref="A106:A108"/>
    <mergeCell ref="B106:B108"/>
    <mergeCell ref="C106:C108"/>
    <mergeCell ref="I106:I108"/>
    <mergeCell ref="M106:M108"/>
    <mergeCell ref="A109:A111"/>
    <mergeCell ref="B109:B111"/>
    <mergeCell ref="C109:C111"/>
    <mergeCell ref="I109:I111"/>
    <mergeCell ref="M109:M111"/>
    <mergeCell ref="A112:A114"/>
    <mergeCell ref="B112:B114"/>
    <mergeCell ref="C112:C114"/>
    <mergeCell ref="I112:I114"/>
    <mergeCell ref="M112:M114"/>
    <mergeCell ref="A115:A117"/>
    <mergeCell ref="B115:B117"/>
    <mergeCell ref="C115:C117"/>
    <mergeCell ref="I115:I117"/>
    <mergeCell ref="M115:M117"/>
    <mergeCell ref="A118:A120"/>
    <mergeCell ref="B118:B120"/>
    <mergeCell ref="C118:C120"/>
    <mergeCell ref="I118:I120"/>
    <mergeCell ref="M118:M120"/>
    <mergeCell ref="A121:A123"/>
    <mergeCell ref="B121:B123"/>
    <mergeCell ref="C121:C123"/>
    <mergeCell ref="I121:I123"/>
    <mergeCell ref="M121:M123"/>
    <mergeCell ref="A124:A126"/>
    <mergeCell ref="B124:B126"/>
    <mergeCell ref="C124:C126"/>
    <mergeCell ref="I124:I126"/>
    <mergeCell ref="M124:M126"/>
    <mergeCell ref="A127:A129"/>
    <mergeCell ref="B127:B129"/>
    <mergeCell ref="C127:C129"/>
    <mergeCell ref="I127:I129"/>
    <mergeCell ref="M127:M129"/>
    <mergeCell ref="A130:A132"/>
    <mergeCell ref="B130:B132"/>
    <mergeCell ref="C130:C132"/>
    <mergeCell ref="I130:I132"/>
    <mergeCell ref="M130:M132"/>
    <mergeCell ref="A133:A135"/>
    <mergeCell ref="B133:B135"/>
    <mergeCell ref="C133:C135"/>
    <mergeCell ref="I133:I135"/>
    <mergeCell ref="M133:M135"/>
    <mergeCell ref="A136:A138"/>
    <mergeCell ref="B136:B138"/>
    <mergeCell ref="C136:C138"/>
    <mergeCell ref="I136:I138"/>
    <mergeCell ref="M136:M138"/>
    <mergeCell ref="A139:A141"/>
    <mergeCell ref="B139:B141"/>
    <mergeCell ref="C139:C141"/>
    <mergeCell ref="I139:I141"/>
    <mergeCell ref="M139:M141"/>
    <mergeCell ref="A142:A144"/>
    <mergeCell ref="B142:B144"/>
    <mergeCell ref="C142:C144"/>
    <mergeCell ref="I142:I144"/>
    <mergeCell ref="M142:M144"/>
    <mergeCell ref="A145:A147"/>
    <mergeCell ref="B145:B147"/>
    <mergeCell ref="C145:C147"/>
    <mergeCell ref="I145:I147"/>
    <mergeCell ref="M145:M147"/>
    <mergeCell ref="A148:A150"/>
    <mergeCell ref="B148:B150"/>
    <mergeCell ref="C148:C150"/>
    <mergeCell ref="I148:I150"/>
    <mergeCell ref="M148:M150"/>
    <mergeCell ref="A151:A153"/>
    <mergeCell ref="B151:B153"/>
    <mergeCell ref="C151:C153"/>
    <mergeCell ref="I151:I153"/>
    <mergeCell ref="M151:M153"/>
    <mergeCell ref="A154:A156"/>
    <mergeCell ref="B154:B156"/>
    <mergeCell ref="C154:C156"/>
    <mergeCell ref="I154:I156"/>
    <mergeCell ref="M154:M156"/>
    <mergeCell ref="A157:A159"/>
    <mergeCell ref="B157:B159"/>
    <mergeCell ref="C157:C159"/>
    <mergeCell ref="I157:I159"/>
    <mergeCell ref="M157:M159"/>
    <mergeCell ref="A166:B168"/>
    <mergeCell ref="C166:C168"/>
    <mergeCell ref="I166:I168"/>
    <mergeCell ref="M166:M168"/>
    <mergeCell ref="A160:A162"/>
    <mergeCell ref="B160:B162"/>
    <mergeCell ref="C160:C162"/>
    <mergeCell ref="I160:I162"/>
    <mergeCell ref="M160:M162"/>
    <mergeCell ref="A163:A165"/>
    <mergeCell ref="B163:B165"/>
    <mergeCell ref="C163:C165"/>
    <mergeCell ref="I163:I165"/>
    <mergeCell ref="M163:M165"/>
  </mergeCells>
  <phoneticPr fontId="8"/>
  <printOptions horizontalCentered="1"/>
  <pageMargins left="0.82677165354330717" right="0.19685039370078741" top="0.51181102362204722" bottom="0.6692913385826772" header="0.51181102362204722" footer="0.39370078740157483"/>
  <pageSetup paperSize="9" scale="64" fitToHeight="0" orientation="portrait" r:id="rId1"/>
  <headerFooter alignWithMargins="0"/>
  <rowBreaks count="1" manualBreakCount="1">
    <brk id="90" max="12"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3"/>
  <sheetViews>
    <sheetView view="pageBreakPreview" zoomScaleNormal="100" zoomScaleSheetLayoutView="100" workbookViewId="0">
      <selection activeCell="J31" sqref="J31:J33"/>
    </sheetView>
  </sheetViews>
  <sheetFormatPr defaultRowHeight="13.5" customHeight="1"/>
  <cols>
    <col min="1" max="1" width="5.7109375" style="520" bestFit="1" customWidth="1"/>
    <col min="2" max="2" width="10.7109375" style="520" customWidth="1"/>
    <col min="3" max="3" width="5.7109375" style="520" bestFit="1" customWidth="1"/>
    <col min="4" max="4" width="9.28515625" style="520" bestFit="1" customWidth="1"/>
    <col min="5" max="7" width="14.28515625" style="520" customWidth="1"/>
    <col min="8" max="8" width="14.28515625" style="521" customWidth="1"/>
    <col min="9" max="9" width="14.28515625" style="520" customWidth="1"/>
    <col min="10" max="13" width="14.28515625" style="521" customWidth="1"/>
    <col min="14" max="218" width="8.85546875" style="521"/>
    <col min="219" max="219" width="5.7109375" style="521" bestFit="1" customWidth="1"/>
    <col min="220" max="220" width="15.28515625" style="521" customWidth="1"/>
    <col min="221" max="221" width="5.7109375" style="521" bestFit="1" customWidth="1"/>
    <col min="222" max="222" width="8.85546875" style="521"/>
    <col min="223" max="226" width="9.7109375" style="521" customWidth="1"/>
    <col min="227" max="227" width="9.42578125" style="521" bestFit="1" customWidth="1"/>
    <col min="228" max="231" width="9.7109375" style="521" customWidth="1"/>
    <col min="232" max="232" width="11.140625" style="521" customWidth="1"/>
    <col min="233" max="474" width="8.85546875" style="521"/>
    <col min="475" max="475" width="5.7109375" style="521" bestFit="1" customWidth="1"/>
    <col min="476" max="476" width="15.28515625" style="521" customWidth="1"/>
    <col min="477" max="477" width="5.7109375" style="521" bestFit="1" customWidth="1"/>
    <col min="478" max="478" width="8.85546875" style="521"/>
    <col min="479" max="482" width="9.7109375" style="521" customWidth="1"/>
    <col min="483" max="483" width="9.42578125" style="521" bestFit="1" customWidth="1"/>
    <col min="484" max="487" width="9.7109375" style="521" customWidth="1"/>
    <col min="488" max="488" width="11.140625" style="521" customWidth="1"/>
    <col min="489" max="730" width="8.85546875" style="521"/>
    <col min="731" max="731" width="5.7109375" style="521" bestFit="1" customWidth="1"/>
    <col min="732" max="732" width="15.28515625" style="521" customWidth="1"/>
    <col min="733" max="733" width="5.7109375" style="521" bestFit="1" customWidth="1"/>
    <col min="734" max="734" width="8.85546875" style="521"/>
    <col min="735" max="738" width="9.7109375" style="521" customWidth="1"/>
    <col min="739" max="739" width="9.42578125" style="521" bestFit="1" customWidth="1"/>
    <col min="740" max="743" width="9.7109375" style="521" customWidth="1"/>
    <col min="744" max="744" width="11.140625" style="521" customWidth="1"/>
    <col min="745" max="986" width="8.85546875" style="521"/>
    <col min="987" max="987" width="5.7109375" style="521" bestFit="1" customWidth="1"/>
    <col min="988" max="988" width="15.28515625" style="521" customWidth="1"/>
    <col min="989" max="989" width="5.7109375" style="521" bestFit="1" customWidth="1"/>
    <col min="990" max="990" width="8.85546875" style="521"/>
    <col min="991" max="994" width="9.7109375" style="521" customWidth="1"/>
    <col min="995" max="995" width="9.42578125" style="521" bestFit="1" customWidth="1"/>
    <col min="996" max="999" width="9.7109375" style="521" customWidth="1"/>
    <col min="1000" max="1000" width="11.140625" style="521" customWidth="1"/>
    <col min="1001" max="1242" width="8.85546875" style="521"/>
    <col min="1243" max="1243" width="5.7109375" style="521" bestFit="1" customWidth="1"/>
    <col min="1244" max="1244" width="15.28515625" style="521" customWidth="1"/>
    <col min="1245" max="1245" width="5.7109375" style="521" bestFit="1" customWidth="1"/>
    <col min="1246" max="1246" width="8.85546875" style="521"/>
    <col min="1247" max="1250" width="9.7109375" style="521" customWidth="1"/>
    <col min="1251" max="1251" width="9.42578125" style="521" bestFit="1" customWidth="1"/>
    <col min="1252" max="1255" width="9.7109375" style="521" customWidth="1"/>
    <col min="1256" max="1256" width="11.140625" style="521" customWidth="1"/>
    <col min="1257" max="1498" width="8.85546875" style="521"/>
    <col min="1499" max="1499" width="5.7109375" style="521" bestFit="1" customWidth="1"/>
    <col min="1500" max="1500" width="15.28515625" style="521" customWidth="1"/>
    <col min="1501" max="1501" width="5.7109375" style="521" bestFit="1" customWidth="1"/>
    <col min="1502" max="1502" width="8.85546875" style="521"/>
    <col min="1503" max="1506" width="9.7109375" style="521" customWidth="1"/>
    <col min="1507" max="1507" width="9.42578125" style="521" bestFit="1" customWidth="1"/>
    <col min="1508" max="1511" width="9.7109375" style="521" customWidth="1"/>
    <col min="1512" max="1512" width="11.140625" style="521" customWidth="1"/>
    <col min="1513" max="1754" width="8.85546875" style="521"/>
    <col min="1755" max="1755" width="5.7109375" style="521" bestFit="1" customWidth="1"/>
    <col min="1756" max="1756" width="15.28515625" style="521" customWidth="1"/>
    <col min="1757" max="1757" width="5.7109375" style="521" bestFit="1" customWidth="1"/>
    <col min="1758" max="1758" width="8.85546875" style="521"/>
    <col min="1759" max="1762" width="9.7109375" style="521" customWidth="1"/>
    <col min="1763" max="1763" width="9.42578125" style="521" bestFit="1" customWidth="1"/>
    <col min="1764" max="1767" width="9.7109375" style="521" customWidth="1"/>
    <col min="1768" max="1768" width="11.140625" style="521" customWidth="1"/>
    <col min="1769" max="2010" width="8.85546875" style="521"/>
    <col min="2011" max="2011" width="5.7109375" style="521" bestFit="1" customWidth="1"/>
    <col min="2012" max="2012" width="15.28515625" style="521" customWidth="1"/>
    <col min="2013" max="2013" width="5.7109375" style="521" bestFit="1" customWidth="1"/>
    <col min="2014" max="2014" width="8.85546875" style="521"/>
    <col min="2015" max="2018" width="9.7109375" style="521" customWidth="1"/>
    <col min="2019" max="2019" width="9.42578125" style="521" bestFit="1" customWidth="1"/>
    <col min="2020" max="2023" width="9.7109375" style="521" customWidth="1"/>
    <col min="2024" max="2024" width="11.140625" style="521" customWidth="1"/>
    <col min="2025" max="2266" width="8.85546875" style="521"/>
    <col min="2267" max="2267" width="5.7109375" style="521" bestFit="1" customWidth="1"/>
    <col min="2268" max="2268" width="15.28515625" style="521" customWidth="1"/>
    <col min="2269" max="2269" width="5.7109375" style="521" bestFit="1" customWidth="1"/>
    <col min="2270" max="2270" width="8.85546875" style="521"/>
    <col min="2271" max="2274" width="9.7109375" style="521" customWidth="1"/>
    <col min="2275" max="2275" width="9.42578125" style="521" bestFit="1" customWidth="1"/>
    <col min="2276" max="2279" width="9.7109375" style="521" customWidth="1"/>
    <col min="2280" max="2280" width="11.140625" style="521" customWidth="1"/>
    <col min="2281" max="2522" width="8.85546875" style="521"/>
    <col min="2523" max="2523" width="5.7109375" style="521" bestFit="1" customWidth="1"/>
    <col min="2524" max="2524" width="15.28515625" style="521" customWidth="1"/>
    <col min="2525" max="2525" width="5.7109375" style="521" bestFit="1" customWidth="1"/>
    <col min="2526" max="2526" width="8.85546875" style="521"/>
    <col min="2527" max="2530" width="9.7109375" style="521" customWidth="1"/>
    <col min="2531" max="2531" width="9.42578125" style="521" bestFit="1" customWidth="1"/>
    <col min="2532" max="2535" width="9.7109375" style="521" customWidth="1"/>
    <col min="2536" max="2536" width="11.140625" style="521" customWidth="1"/>
    <col min="2537" max="2778" width="8.85546875" style="521"/>
    <col min="2779" max="2779" width="5.7109375" style="521" bestFit="1" customWidth="1"/>
    <col min="2780" max="2780" width="15.28515625" style="521" customWidth="1"/>
    <col min="2781" max="2781" width="5.7109375" style="521" bestFit="1" customWidth="1"/>
    <col min="2782" max="2782" width="8.85546875" style="521"/>
    <col min="2783" max="2786" width="9.7109375" style="521" customWidth="1"/>
    <col min="2787" max="2787" width="9.42578125" style="521" bestFit="1" customWidth="1"/>
    <col min="2788" max="2791" width="9.7109375" style="521" customWidth="1"/>
    <col min="2792" max="2792" width="11.140625" style="521" customWidth="1"/>
    <col min="2793" max="3034" width="8.85546875" style="521"/>
    <col min="3035" max="3035" width="5.7109375" style="521" bestFit="1" customWidth="1"/>
    <col min="3036" max="3036" width="15.28515625" style="521" customWidth="1"/>
    <col min="3037" max="3037" width="5.7109375" style="521" bestFit="1" customWidth="1"/>
    <col min="3038" max="3038" width="8.85546875" style="521"/>
    <col min="3039" max="3042" width="9.7109375" style="521" customWidth="1"/>
    <col min="3043" max="3043" width="9.42578125" style="521" bestFit="1" customWidth="1"/>
    <col min="3044" max="3047" width="9.7109375" style="521" customWidth="1"/>
    <col min="3048" max="3048" width="11.140625" style="521" customWidth="1"/>
    <col min="3049" max="3290" width="8.85546875" style="521"/>
    <col min="3291" max="3291" width="5.7109375" style="521" bestFit="1" customWidth="1"/>
    <col min="3292" max="3292" width="15.28515625" style="521" customWidth="1"/>
    <col min="3293" max="3293" width="5.7109375" style="521" bestFit="1" customWidth="1"/>
    <col min="3294" max="3294" width="8.85546875" style="521"/>
    <col min="3295" max="3298" width="9.7109375" style="521" customWidth="1"/>
    <col min="3299" max="3299" width="9.42578125" style="521" bestFit="1" customWidth="1"/>
    <col min="3300" max="3303" width="9.7109375" style="521" customWidth="1"/>
    <col min="3304" max="3304" width="11.140625" style="521" customWidth="1"/>
    <col min="3305" max="3546" width="8.85546875" style="521"/>
    <col min="3547" max="3547" width="5.7109375" style="521" bestFit="1" customWidth="1"/>
    <col min="3548" max="3548" width="15.28515625" style="521" customWidth="1"/>
    <col min="3549" max="3549" width="5.7109375" style="521" bestFit="1" customWidth="1"/>
    <col min="3550" max="3550" width="8.85546875" style="521"/>
    <col min="3551" max="3554" width="9.7109375" style="521" customWidth="1"/>
    <col min="3555" max="3555" width="9.42578125" style="521" bestFit="1" customWidth="1"/>
    <col min="3556" max="3559" width="9.7109375" style="521" customWidth="1"/>
    <col min="3560" max="3560" width="11.140625" style="521" customWidth="1"/>
    <col min="3561" max="3802" width="8.85546875" style="521"/>
    <col min="3803" max="3803" width="5.7109375" style="521" bestFit="1" customWidth="1"/>
    <col min="3804" max="3804" width="15.28515625" style="521" customWidth="1"/>
    <col min="3805" max="3805" width="5.7109375" style="521" bestFit="1" customWidth="1"/>
    <col min="3806" max="3806" width="8.85546875" style="521"/>
    <col min="3807" max="3810" width="9.7109375" style="521" customWidth="1"/>
    <col min="3811" max="3811" width="9.42578125" style="521" bestFit="1" customWidth="1"/>
    <col min="3812" max="3815" width="9.7109375" style="521" customWidth="1"/>
    <col min="3816" max="3816" width="11.140625" style="521" customWidth="1"/>
    <col min="3817" max="4058" width="8.85546875" style="521"/>
    <col min="4059" max="4059" width="5.7109375" style="521" bestFit="1" customWidth="1"/>
    <col min="4060" max="4060" width="15.28515625" style="521" customWidth="1"/>
    <col min="4061" max="4061" width="5.7109375" style="521" bestFit="1" customWidth="1"/>
    <col min="4062" max="4062" width="8.85546875" style="521"/>
    <col min="4063" max="4066" width="9.7109375" style="521" customWidth="1"/>
    <col min="4067" max="4067" width="9.42578125" style="521" bestFit="1" customWidth="1"/>
    <col min="4068" max="4071" width="9.7109375" style="521" customWidth="1"/>
    <col min="4072" max="4072" width="11.140625" style="521" customWidth="1"/>
    <col min="4073" max="4314" width="8.85546875" style="521"/>
    <col min="4315" max="4315" width="5.7109375" style="521" bestFit="1" customWidth="1"/>
    <col min="4316" max="4316" width="15.28515625" style="521" customWidth="1"/>
    <col min="4317" max="4317" width="5.7109375" style="521" bestFit="1" customWidth="1"/>
    <col min="4318" max="4318" width="8.85546875" style="521"/>
    <col min="4319" max="4322" width="9.7109375" style="521" customWidth="1"/>
    <col min="4323" max="4323" width="9.42578125" style="521" bestFit="1" customWidth="1"/>
    <col min="4324" max="4327" width="9.7109375" style="521" customWidth="1"/>
    <col min="4328" max="4328" width="11.140625" style="521" customWidth="1"/>
    <col min="4329" max="4570" width="8.85546875" style="521"/>
    <col min="4571" max="4571" width="5.7109375" style="521" bestFit="1" customWidth="1"/>
    <col min="4572" max="4572" width="15.28515625" style="521" customWidth="1"/>
    <col min="4573" max="4573" width="5.7109375" style="521" bestFit="1" customWidth="1"/>
    <col min="4574" max="4574" width="8.85546875" style="521"/>
    <col min="4575" max="4578" width="9.7109375" style="521" customWidth="1"/>
    <col min="4579" max="4579" width="9.42578125" style="521" bestFit="1" customWidth="1"/>
    <col min="4580" max="4583" width="9.7109375" style="521" customWidth="1"/>
    <col min="4584" max="4584" width="11.140625" style="521" customWidth="1"/>
    <col min="4585" max="4826" width="8.85546875" style="521"/>
    <col min="4827" max="4827" width="5.7109375" style="521" bestFit="1" customWidth="1"/>
    <col min="4828" max="4828" width="15.28515625" style="521" customWidth="1"/>
    <col min="4829" max="4829" width="5.7109375" style="521" bestFit="1" customWidth="1"/>
    <col min="4830" max="4830" width="8.85546875" style="521"/>
    <col min="4831" max="4834" width="9.7109375" style="521" customWidth="1"/>
    <col min="4835" max="4835" width="9.42578125" style="521" bestFit="1" customWidth="1"/>
    <col min="4836" max="4839" width="9.7109375" style="521" customWidth="1"/>
    <col min="4840" max="4840" width="11.140625" style="521" customWidth="1"/>
    <col min="4841" max="5082" width="8.85546875" style="521"/>
    <col min="5083" max="5083" width="5.7109375" style="521" bestFit="1" customWidth="1"/>
    <col min="5084" max="5084" width="15.28515625" style="521" customWidth="1"/>
    <col min="5085" max="5085" width="5.7109375" style="521" bestFit="1" customWidth="1"/>
    <col min="5086" max="5086" width="8.85546875" style="521"/>
    <col min="5087" max="5090" width="9.7109375" style="521" customWidth="1"/>
    <col min="5091" max="5091" width="9.42578125" style="521" bestFit="1" customWidth="1"/>
    <col min="5092" max="5095" width="9.7109375" style="521" customWidth="1"/>
    <col min="5096" max="5096" width="11.140625" style="521" customWidth="1"/>
    <col min="5097" max="5338" width="8.85546875" style="521"/>
    <col min="5339" max="5339" width="5.7109375" style="521" bestFit="1" customWidth="1"/>
    <col min="5340" max="5340" width="15.28515625" style="521" customWidth="1"/>
    <col min="5341" max="5341" width="5.7109375" style="521" bestFit="1" customWidth="1"/>
    <col min="5342" max="5342" width="8.85546875" style="521"/>
    <col min="5343" max="5346" width="9.7109375" style="521" customWidth="1"/>
    <col min="5347" max="5347" width="9.42578125" style="521" bestFit="1" customWidth="1"/>
    <col min="5348" max="5351" width="9.7109375" style="521" customWidth="1"/>
    <col min="5352" max="5352" width="11.140625" style="521" customWidth="1"/>
    <col min="5353" max="5594" width="8.85546875" style="521"/>
    <col min="5595" max="5595" width="5.7109375" style="521" bestFit="1" customWidth="1"/>
    <col min="5596" max="5596" width="15.28515625" style="521" customWidth="1"/>
    <col min="5597" max="5597" width="5.7109375" style="521" bestFit="1" customWidth="1"/>
    <col min="5598" max="5598" width="8.85546875" style="521"/>
    <col min="5599" max="5602" width="9.7109375" style="521" customWidth="1"/>
    <col min="5603" max="5603" width="9.42578125" style="521" bestFit="1" customWidth="1"/>
    <col min="5604" max="5607" width="9.7109375" style="521" customWidth="1"/>
    <col min="5608" max="5608" width="11.140625" style="521" customWidth="1"/>
    <col min="5609" max="5850" width="8.85546875" style="521"/>
    <col min="5851" max="5851" width="5.7109375" style="521" bestFit="1" customWidth="1"/>
    <col min="5852" max="5852" width="15.28515625" style="521" customWidth="1"/>
    <col min="5853" max="5853" width="5.7109375" style="521" bestFit="1" customWidth="1"/>
    <col min="5854" max="5854" width="8.85546875" style="521"/>
    <col min="5855" max="5858" width="9.7109375" style="521" customWidth="1"/>
    <col min="5859" max="5859" width="9.42578125" style="521" bestFit="1" customWidth="1"/>
    <col min="5860" max="5863" width="9.7109375" style="521" customWidth="1"/>
    <col min="5864" max="5864" width="11.140625" style="521" customWidth="1"/>
    <col min="5865" max="6106" width="8.85546875" style="521"/>
    <col min="6107" max="6107" width="5.7109375" style="521" bestFit="1" customWidth="1"/>
    <col min="6108" max="6108" width="15.28515625" style="521" customWidth="1"/>
    <col min="6109" max="6109" width="5.7109375" style="521" bestFit="1" customWidth="1"/>
    <col min="6110" max="6110" width="8.85546875" style="521"/>
    <col min="6111" max="6114" width="9.7109375" style="521" customWidth="1"/>
    <col min="6115" max="6115" width="9.42578125" style="521" bestFit="1" customWidth="1"/>
    <col min="6116" max="6119" width="9.7109375" style="521" customWidth="1"/>
    <col min="6120" max="6120" width="11.140625" style="521" customWidth="1"/>
    <col min="6121" max="6362" width="8.85546875" style="521"/>
    <col min="6363" max="6363" width="5.7109375" style="521" bestFit="1" customWidth="1"/>
    <col min="6364" max="6364" width="15.28515625" style="521" customWidth="1"/>
    <col min="6365" max="6365" width="5.7109375" style="521" bestFit="1" customWidth="1"/>
    <col min="6366" max="6366" width="8.85546875" style="521"/>
    <col min="6367" max="6370" width="9.7109375" style="521" customWidth="1"/>
    <col min="6371" max="6371" width="9.42578125" style="521" bestFit="1" customWidth="1"/>
    <col min="6372" max="6375" width="9.7109375" style="521" customWidth="1"/>
    <col min="6376" max="6376" width="11.140625" style="521" customWidth="1"/>
    <col min="6377" max="6618" width="8.85546875" style="521"/>
    <col min="6619" max="6619" width="5.7109375" style="521" bestFit="1" customWidth="1"/>
    <col min="6620" max="6620" width="15.28515625" style="521" customWidth="1"/>
    <col min="6621" max="6621" width="5.7109375" style="521" bestFit="1" customWidth="1"/>
    <col min="6622" max="6622" width="8.85546875" style="521"/>
    <col min="6623" max="6626" width="9.7109375" style="521" customWidth="1"/>
    <col min="6627" max="6627" width="9.42578125" style="521" bestFit="1" customWidth="1"/>
    <col min="6628" max="6631" width="9.7109375" style="521" customWidth="1"/>
    <col min="6632" max="6632" width="11.140625" style="521" customWidth="1"/>
    <col min="6633" max="6874" width="8.85546875" style="521"/>
    <col min="6875" max="6875" width="5.7109375" style="521" bestFit="1" customWidth="1"/>
    <col min="6876" max="6876" width="15.28515625" style="521" customWidth="1"/>
    <col min="6877" max="6877" width="5.7109375" style="521" bestFit="1" customWidth="1"/>
    <col min="6878" max="6878" width="8.85546875" style="521"/>
    <col min="6879" max="6882" width="9.7109375" style="521" customWidth="1"/>
    <col min="6883" max="6883" width="9.42578125" style="521" bestFit="1" customWidth="1"/>
    <col min="6884" max="6887" width="9.7109375" style="521" customWidth="1"/>
    <col min="6888" max="6888" width="11.140625" style="521" customWidth="1"/>
    <col min="6889" max="7130" width="8.85546875" style="521"/>
    <col min="7131" max="7131" width="5.7109375" style="521" bestFit="1" customWidth="1"/>
    <col min="7132" max="7132" width="15.28515625" style="521" customWidth="1"/>
    <col min="7133" max="7133" width="5.7109375" style="521" bestFit="1" customWidth="1"/>
    <col min="7134" max="7134" width="8.85546875" style="521"/>
    <col min="7135" max="7138" width="9.7109375" style="521" customWidth="1"/>
    <col min="7139" max="7139" width="9.42578125" style="521" bestFit="1" customWidth="1"/>
    <col min="7140" max="7143" width="9.7109375" style="521" customWidth="1"/>
    <col min="7144" max="7144" width="11.140625" style="521" customWidth="1"/>
    <col min="7145" max="7386" width="8.85546875" style="521"/>
    <col min="7387" max="7387" width="5.7109375" style="521" bestFit="1" customWidth="1"/>
    <col min="7388" max="7388" width="15.28515625" style="521" customWidth="1"/>
    <col min="7389" max="7389" width="5.7109375" style="521" bestFit="1" customWidth="1"/>
    <col min="7390" max="7390" width="8.85546875" style="521"/>
    <col min="7391" max="7394" width="9.7109375" style="521" customWidth="1"/>
    <col min="7395" max="7395" width="9.42578125" style="521" bestFit="1" customWidth="1"/>
    <col min="7396" max="7399" width="9.7109375" style="521" customWidth="1"/>
    <col min="7400" max="7400" width="11.140625" style="521" customWidth="1"/>
    <col min="7401" max="7642" width="8.85546875" style="521"/>
    <col min="7643" max="7643" width="5.7109375" style="521" bestFit="1" customWidth="1"/>
    <col min="7644" max="7644" width="15.28515625" style="521" customWidth="1"/>
    <col min="7645" max="7645" width="5.7109375" style="521" bestFit="1" customWidth="1"/>
    <col min="7646" max="7646" width="8.85546875" style="521"/>
    <col min="7647" max="7650" width="9.7109375" style="521" customWidth="1"/>
    <col min="7651" max="7651" width="9.42578125" style="521" bestFit="1" customWidth="1"/>
    <col min="7652" max="7655" width="9.7109375" style="521" customWidth="1"/>
    <col min="7656" max="7656" width="11.140625" style="521" customWidth="1"/>
    <col min="7657" max="7898" width="8.85546875" style="521"/>
    <col min="7899" max="7899" width="5.7109375" style="521" bestFit="1" customWidth="1"/>
    <col min="7900" max="7900" width="15.28515625" style="521" customWidth="1"/>
    <col min="7901" max="7901" width="5.7109375" style="521" bestFit="1" customWidth="1"/>
    <col min="7902" max="7902" width="8.85546875" style="521"/>
    <col min="7903" max="7906" width="9.7109375" style="521" customWidth="1"/>
    <col min="7907" max="7907" width="9.42578125" style="521" bestFit="1" customWidth="1"/>
    <col min="7908" max="7911" width="9.7109375" style="521" customWidth="1"/>
    <col min="7912" max="7912" width="11.140625" style="521" customWidth="1"/>
    <col min="7913" max="8154" width="8.85546875" style="521"/>
    <col min="8155" max="8155" width="5.7109375" style="521" bestFit="1" customWidth="1"/>
    <col min="8156" max="8156" width="15.28515625" style="521" customWidth="1"/>
    <col min="8157" max="8157" width="5.7109375" style="521" bestFit="1" customWidth="1"/>
    <col min="8158" max="8158" width="8.85546875" style="521"/>
    <col min="8159" max="8162" width="9.7109375" style="521" customWidth="1"/>
    <col min="8163" max="8163" width="9.42578125" style="521" bestFit="1" customWidth="1"/>
    <col min="8164" max="8167" width="9.7109375" style="521" customWidth="1"/>
    <col min="8168" max="8168" width="11.140625" style="521" customWidth="1"/>
    <col min="8169" max="8410" width="8.85546875" style="521"/>
    <col min="8411" max="8411" width="5.7109375" style="521" bestFit="1" customWidth="1"/>
    <col min="8412" max="8412" width="15.28515625" style="521" customWidth="1"/>
    <col min="8413" max="8413" width="5.7109375" style="521" bestFit="1" customWidth="1"/>
    <col min="8414" max="8414" width="8.85546875" style="521"/>
    <col min="8415" max="8418" width="9.7109375" style="521" customWidth="1"/>
    <col min="8419" max="8419" width="9.42578125" style="521" bestFit="1" customWidth="1"/>
    <col min="8420" max="8423" width="9.7109375" style="521" customWidth="1"/>
    <col min="8424" max="8424" width="11.140625" style="521" customWidth="1"/>
    <col min="8425" max="8666" width="8.85546875" style="521"/>
    <col min="8667" max="8667" width="5.7109375" style="521" bestFit="1" customWidth="1"/>
    <col min="8668" max="8668" width="15.28515625" style="521" customWidth="1"/>
    <col min="8669" max="8669" width="5.7109375" style="521" bestFit="1" customWidth="1"/>
    <col min="8670" max="8670" width="8.85546875" style="521"/>
    <col min="8671" max="8674" width="9.7109375" style="521" customWidth="1"/>
    <col min="8675" max="8675" width="9.42578125" style="521" bestFit="1" customWidth="1"/>
    <col min="8676" max="8679" width="9.7109375" style="521" customWidth="1"/>
    <col min="8680" max="8680" width="11.140625" style="521" customWidth="1"/>
    <col min="8681" max="8922" width="8.85546875" style="521"/>
    <col min="8923" max="8923" width="5.7109375" style="521" bestFit="1" customWidth="1"/>
    <col min="8924" max="8924" width="15.28515625" style="521" customWidth="1"/>
    <col min="8925" max="8925" width="5.7109375" style="521" bestFit="1" customWidth="1"/>
    <col min="8926" max="8926" width="8.85546875" style="521"/>
    <col min="8927" max="8930" width="9.7109375" style="521" customWidth="1"/>
    <col min="8931" max="8931" width="9.42578125" style="521" bestFit="1" customWidth="1"/>
    <col min="8932" max="8935" width="9.7109375" style="521" customWidth="1"/>
    <col min="8936" max="8936" width="11.140625" style="521" customWidth="1"/>
    <col min="8937" max="9178" width="8.85546875" style="521"/>
    <col min="9179" max="9179" width="5.7109375" style="521" bestFit="1" customWidth="1"/>
    <col min="9180" max="9180" width="15.28515625" style="521" customWidth="1"/>
    <col min="9181" max="9181" width="5.7109375" style="521" bestFit="1" customWidth="1"/>
    <col min="9182" max="9182" width="8.85546875" style="521"/>
    <col min="9183" max="9186" width="9.7109375" style="521" customWidth="1"/>
    <col min="9187" max="9187" width="9.42578125" style="521" bestFit="1" customWidth="1"/>
    <col min="9188" max="9191" width="9.7109375" style="521" customWidth="1"/>
    <col min="9192" max="9192" width="11.140625" style="521" customWidth="1"/>
    <col min="9193" max="9434" width="8.85546875" style="521"/>
    <col min="9435" max="9435" width="5.7109375" style="521" bestFit="1" customWidth="1"/>
    <col min="9436" max="9436" width="15.28515625" style="521" customWidth="1"/>
    <col min="9437" max="9437" width="5.7109375" style="521" bestFit="1" customWidth="1"/>
    <col min="9438" max="9438" width="8.85546875" style="521"/>
    <col min="9439" max="9442" width="9.7109375" style="521" customWidth="1"/>
    <col min="9443" max="9443" width="9.42578125" style="521" bestFit="1" customWidth="1"/>
    <col min="9444" max="9447" width="9.7109375" style="521" customWidth="1"/>
    <col min="9448" max="9448" width="11.140625" style="521" customWidth="1"/>
    <col min="9449" max="9690" width="8.85546875" style="521"/>
    <col min="9691" max="9691" width="5.7109375" style="521" bestFit="1" customWidth="1"/>
    <col min="9692" max="9692" width="15.28515625" style="521" customWidth="1"/>
    <col min="9693" max="9693" width="5.7109375" style="521" bestFit="1" customWidth="1"/>
    <col min="9694" max="9694" width="8.85546875" style="521"/>
    <col min="9695" max="9698" width="9.7109375" style="521" customWidth="1"/>
    <col min="9699" max="9699" width="9.42578125" style="521" bestFit="1" customWidth="1"/>
    <col min="9700" max="9703" width="9.7109375" style="521" customWidth="1"/>
    <col min="9704" max="9704" width="11.140625" style="521" customWidth="1"/>
    <col min="9705" max="9946" width="8.85546875" style="521"/>
    <col min="9947" max="9947" width="5.7109375" style="521" bestFit="1" customWidth="1"/>
    <col min="9948" max="9948" width="15.28515625" style="521" customWidth="1"/>
    <col min="9949" max="9949" width="5.7109375" style="521" bestFit="1" customWidth="1"/>
    <col min="9950" max="9950" width="8.85546875" style="521"/>
    <col min="9951" max="9954" width="9.7109375" style="521" customWidth="1"/>
    <col min="9955" max="9955" width="9.42578125" style="521" bestFit="1" customWidth="1"/>
    <col min="9956" max="9959" width="9.7109375" style="521" customWidth="1"/>
    <col min="9960" max="9960" width="11.140625" style="521" customWidth="1"/>
    <col min="9961" max="10202" width="8.85546875" style="521"/>
    <col min="10203" max="10203" width="5.7109375" style="521" bestFit="1" customWidth="1"/>
    <col min="10204" max="10204" width="15.28515625" style="521" customWidth="1"/>
    <col min="10205" max="10205" width="5.7109375" style="521" bestFit="1" customWidth="1"/>
    <col min="10206" max="10206" width="8.85546875" style="521"/>
    <col min="10207" max="10210" width="9.7109375" style="521" customWidth="1"/>
    <col min="10211" max="10211" width="9.42578125" style="521" bestFit="1" customWidth="1"/>
    <col min="10212" max="10215" width="9.7109375" style="521" customWidth="1"/>
    <col min="10216" max="10216" width="11.140625" style="521" customWidth="1"/>
    <col min="10217" max="10458" width="8.85546875" style="521"/>
    <col min="10459" max="10459" width="5.7109375" style="521" bestFit="1" customWidth="1"/>
    <col min="10460" max="10460" width="15.28515625" style="521" customWidth="1"/>
    <col min="10461" max="10461" width="5.7109375" style="521" bestFit="1" customWidth="1"/>
    <col min="10462" max="10462" width="8.85546875" style="521"/>
    <col min="10463" max="10466" width="9.7109375" style="521" customWidth="1"/>
    <col min="10467" max="10467" width="9.42578125" style="521" bestFit="1" customWidth="1"/>
    <col min="10468" max="10471" width="9.7109375" style="521" customWidth="1"/>
    <col min="10472" max="10472" width="11.140625" style="521" customWidth="1"/>
    <col min="10473" max="10714" width="8.85546875" style="521"/>
    <col min="10715" max="10715" width="5.7109375" style="521" bestFit="1" customWidth="1"/>
    <col min="10716" max="10716" width="15.28515625" style="521" customWidth="1"/>
    <col min="10717" max="10717" width="5.7109375" style="521" bestFit="1" customWidth="1"/>
    <col min="10718" max="10718" width="8.85546875" style="521"/>
    <col min="10719" max="10722" width="9.7109375" style="521" customWidth="1"/>
    <col min="10723" max="10723" width="9.42578125" style="521" bestFit="1" customWidth="1"/>
    <col min="10724" max="10727" width="9.7109375" style="521" customWidth="1"/>
    <col min="10728" max="10728" width="11.140625" style="521" customWidth="1"/>
    <col min="10729" max="10970" width="8.85546875" style="521"/>
    <col min="10971" max="10971" width="5.7109375" style="521" bestFit="1" customWidth="1"/>
    <col min="10972" max="10972" width="15.28515625" style="521" customWidth="1"/>
    <col min="10973" max="10973" width="5.7109375" style="521" bestFit="1" customWidth="1"/>
    <col min="10974" max="10974" width="8.85546875" style="521"/>
    <col min="10975" max="10978" width="9.7109375" style="521" customWidth="1"/>
    <col min="10979" max="10979" width="9.42578125" style="521" bestFit="1" customWidth="1"/>
    <col min="10980" max="10983" width="9.7109375" style="521" customWidth="1"/>
    <col min="10984" max="10984" width="11.140625" style="521" customWidth="1"/>
    <col min="10985" max="11226" width="8.85546875" style="521"/>
    <col min="11227" max="11227" width="5.7109375" style="521" bestFit="1" customWidth="1"/>
    <col min="11228" max="11228" width="15.28515625" style="521" customWidth="1"/>
    <col min="11229" max="11229" width="5.7109375" style="521" bestFit="1" customWidth="1"/>
    <col min="11230" max="11230" width="8.85546875" style="521"/>
    <col min="11231" max="11234" width="9.7109375" style="521" customWidth="1"/>
    <col min="11235" max="11235" width="9.42578125" style="521" bestFit="1" customWidth="1"/>
    <col min="11236" max="11239" width="9.7109375" style="521" customWidth="1"/>
    <col min="11240" max="11240" width="11.140625" style="521" customWidth="1"/>
    <col min="11241" max="11482" width="8.85546875" style="521"/>
    <col min="11483" max="11483" width="5.7109375" style="521" bestFit="1" customWidth="1"/>
    <col min="11484" max="11484" width="15.28515625" style="521" customWidth="1"/>
    <col min="11485" max="11485" width="5.7109375" style="521" bestFit="1" customWidth="1"/>
    <col min="11486" max="11486" width="8.85546875" style="521"/>
    <col min="11487" max="11490" width="9.7109375" style="521" customWidth="1"/>
    <col min="11491" max="11491" width="9.42578125" style="521" bestFit="1" customWidth="1"/>
    <col min="11492" max="11495" width="9.7109375" style="521" customWidth="1"/>
    <col min="11496" max="11496" width="11.140625" style="521" customWidth="1"/>
    <col min="11497" max="11738" width="8.85546875" style="521"/>
    <col min="11739" max="11739" width="5.7109375" style="521" bestFit="1" customWidth="1"/>
    <col min="11740" max="11740" width="15.28515625" style="521" customWidth="1"/>
    <col min="11741" max="11741" width="5.7109375" style="521" bestFit="1" customWidth="1"/>
    <col min="11742" max="11742" width="8.85546875" style="521"/>
    <col min="11743" max="11746" width="9.7109375" style="521" customWidth="1"/>
    <col min="11747" max="11747" width="9.42578125" style="521" bestFit="1" customWidth="1"/>
    <col min="11748" max="11751" width="9.7109375" style="521" customWidth="1"/>
    <col min="11752" max="11752" width="11.140625" style="521" customWidth="1"/>
    <col min="11753" max="11994" width="8.85546875" style="521"/>
    <col min="11995" max="11995" width="5.7109375" style="521" bestFit="1" customWidth="1"/>
    <col min="11996" max="11996" width="15.28515625" style="521" customWidth="1"/>
    <col min="11997" max="11997" width="5.7109375" style="521" bestFit="1" customWidth="1"/>
    <col min="11998" max="11998" width="8.85546875" style="521"/>
    <col min="11999" max="12002" width="9.7109375" style="521" customWidth="1"/>
    <col min="12003" max="12003" width="9.42578125" style="521" bestFit="1" customWidth="1"/>
    <col min="12004" max="12007" width="9.7109375" style="521" customWidth="1"/>
    <col min="12008" max="12008" width="11.140625" style="521" customWidth="1"/>
    <col min="12009" max="12250" width="8.85546875" style="521"/>
    <col min="12251" max="12251" width="5.7109375" style="521" bestFit="1" customWidth="1"/>
    <col min="12252" max="12252" width="15.28515625" style="521" customWidth="1"/>
    <col min="12253" max="12253" width="5.7109375" style="521" bestFit="1" customWidth="1"/>
    <col min="12254" max="12254" width="8.85546875" style="521"/>
    <col min="12255" max="12258" width="9.7109375" style="521" customWidth="1"/>
    <col min="12259" max="12259" width="9.42578125" style="521" bestFit="1" customWidth="1"/>
    <col min="12260" max="12263" width="9.7109375" style="521" customWidth="1"/>
    <col min="12264" max="12264" width="11.140625" style="521" customWidth="1"/>
    <col min="12265" max="12506" width="8.85546875" style="521"/>
    <col min="12507" max="12507" width="5.7109375" style="521" bestFit="1" customWidth="1"/>
    <col min="12508" max="12508" width="15.28515625" style="521" customWidth="1"/>
    <col min="12509" max="12509" width="5.7109375" style="521" bestFit="1" customWidth="1"/>
    <col min="12510" max="12510" width="8.85546875" style="521"/>
    <col min="12511" max="12514" width="9.7109375" style="521" customWidth="1"/>
    <col min="12515" max="12515" width="9.42578125" style="521" bestFit="1" customWidth="1"/>
    <col min="12516" max="12519" width="9.7109375" style="521" customWidth="1"/>
    <col min="12520" max="12520" width="11.140625" style="521" customWidth="1"/>
    <col min="12521" max="12762" width="8.85546875" style="521"/>
    <col min="12763" max="12763" width="5.7109375" style="521" bestFit="1" customWidth="1"/>
    <col min="12764" max="12764" width="15.28515625" style="521" customWidth="1"/>
    <col min="12765" max="12765" width="5.7109375" style="521" bestFit="1" customWidth="1"/>
    <col min="12766" max="12766" width="8.85546875" style="521"/>
    <col min="12767" max="12770" width="9.7109375" style="521" customWidth="1"/>
    <col min="12771" max="12771" width="9.42578125" style="521" bestFit="1" customWidth="1"/>
    <col min="12772" max="12775" width="9.7109375" style="521" customWidth="1"/>
    <col min="12776" max="12776" width="11.140625" style="521" customWidth="1"/>
    <col min="12777" max="13018" width="8.85546875" style="521"/>
    <col min="13019" max="13019" width="5.7109375" style="521" bestFit="1" customWidth="1"/>
    <col min="13020" max="13020" width="15.28515625" style="521" customWidth="1"/>
    <col min="13021" max="13021" width="5.7109375" style="521" bestFit="1" customWidth="1"/>
    <col min="13022" max="13022" width="8.85546875" style="521"/>
    <col min="13023" max="13026" width="9.7109375" style="521" customWidth="1"/>
    <col min="13027" max="13027" width="9.42578125" style="521" bestFit="1" customWidth="1"/>
    <col min="13028" max="13031" width="9.7109375" style="521" customWidth="1"/>
    <col min="13032" max="13032" width="11.140625" style="521" customWidth="1"/>
    <col min="13033" max="13274" width="8.85546875" style="521"/>
    <col min="13275" max="13275" width="5.7109375" style="521" bestFit="1" customWidth="1"/>
    <col min="13276" max="13276" width="15.28515625" style="521" customWidth="1"/>
    <col min="13277" max="13277" width="5.7109375" style="521" bestFit="1" customWidth="1"/>
    <col min="13278" max="13278" width="8.85546875" style="521"/>
    <col min="13279" max="13282" width="9.7109375" style="521" customWidth="1"/>
    <col min="13283" max="13283" width="9.42578125" style="521" bestFit="1" customWidth="1"/>
    <col min="13284" max="13287" width="9.7109375" style="521" customWidth="1"/>
    <col min="13288" max="13288" width="11.140625" style="521" customWidth="1"/>
    <col min="13289" max="13530" width="8.85546875" style="521"/>
    <col min="13531" max="13531" width="5.7109375" style="521" bestFit="1" customWidth="1"/>
    <col min="13532" max="13532" width="15.28515625" style="521" customWidth="1"/>
    <col min="13533" max="13533" width="5.7109375" style="521" bestFit="1" customWidth="1"/>
    <col min="13534" max="13534" width="8.85546875" style="521"/>
    <col min="13535" max="13538" width="9.7109375" style="521" customWidth="1"/>
    <col min="13539" max="13539" width="9.42578125" style="521" bestFit="1" customWidth="1"/>
    <col min="13540" max="13543" width="9.7109375" style="521" customWidth="1"/>
    <col min="13544" max="13544" width="11.140625" style="521" customWidth="1"/>
    <col min="13545" max="13786" width="8.85546875" style="521"/>
    <col min="13787" max="13787" width="5.7109375" style="521" bestFit="1" customWidth="1"/>
    <col min="13788" max="13788" width="15.28515625" style="521" customWidth="1"/>
    <col min="13789" max="13789" width="5.7109375" style="521" bestFit="1" customWidth="1"/>
    <col min="13790" max="13790" width="8.85546875" style="521"/>
    <col min="13791" max="13794" width="9.7109375" style="521" customWidth="1"/>
    <col min="13795" max="13795" width="9.42578125" style="521" bestFit="1" customWidth="1"/>
    <col min="13796" max="13799" width="9.7109375" style="521" customWidth="1"/>
    <col min="13800" max="13800" width="11.140625" style="521" customWidth="1"/>
    <col min="13801" max="14042" width="8.85546875" style="521"/>
    <col min="14043" max="14043" width="5.7109375" style="521" bestFit="1" customWidth="1"/>
    <col min="14044" max="14044" width="15.28515625" style="521" customWidth="1"/>
    <col min="14045" max="14045" width="5.7109375" style="521" bestFit="1" customWidth="1"/>
    <col min="14046" max="14046" width="8.85546875" style="521"/>
    <col min="14047" max="14050" width="9.7109375" style="521" customWidth="1"/>
    <col min="14051" max="14051" width="9.42578125" style="521" bestFit="1" customWidth="1"/>
    <col min="14052" max="14055" width="9.7109375" style="521" customWidth="1"/>
    <col min="14056" max="14056" width="11.140625" style="521" customWidth="1"/>
    <col min="14057" max="14298" width="8.85546875" style="521"/>
    <col min="14299" max="14299" width="5.7109375" style="521" bestFit="1" customWidth="1"/>
    <col min="14300" max="14300" width="15.28515625" style="521" customWidth="1"/>
    <col min="14301" max="14301" width="5.7109375" style="521" bestFit="1" customWidth="1"/>
    <col min="14302" max="14302" width="8.85546875" style="521"/>
    <col min="14303" max="14306" width="9.7109375" style="521" customWidth="1"/>
    <col min="14307" max="14307" width="9.42578125" style="521" bestFit="1" customWidth="1"/>
    <col min="14308" max="14311" width="9.7109375" style="521" customWidth="1"/>
    <col min="14312" max="14312" width="11.140625" style="521" customWidth="1"/>
    <col min="14313" max="14554" width="8.85546875" style="521"/>
    <col min="14555" max="14555" width="5.7109375" style="521" bestFit="1" customWidth="1"/>
    <col min="14556" max="14556" width="15.28515625" style="521" customWidth="1"/>
    <col min="14557" max="14557" width="5.7109375" style="521" bestFit="1" customWidth="1"/>
    <col min="14558" max="14558" width="8.85546875" style="521"/>
    <col min="14559" max="14562" width="9.7109375" style="521" customWidth="1"/>
    <col min="14563" max="14563" width="9.42578125" style="521" bestFit="1" customWidth="1"/>
    <col min="14564" max="14567" width="9.7109375" style="521" customWidth="1"/>
    <col min="14568" max="14568" width="11.140625" style="521" customWidth="1"/>
    <col min="14569" max="14810" width="8.85546875" style="521"/>
    <col min="14811" max="14811" width="5.7109375" style="521" bestFit="1" customWidth="1"/>
    <col min="14812" max="14812" width="15.28515625" style="521" customWidth="1"/>
    <col min="14813" max="14813" width="5.7109375" style="521" bestFit="1" customWidth="1"/>
    <col min="14814" max="14814" width="8.85546875" style="521"/>
    <col min="14815" max="14818" width="9.7109375" style="521" customWidth="1"/>
    <col min="14819" max="14819" width="9.42578125" style="521" bestFit="1" customWidth="1"/>
    <col min="14820" max="14823" width="9.7109375" style="521" customWidth="1"/>
    <col min="14824" max="14824" width="11.140625" style="521" customWidth="1"/>
    <col min="14825" max="15066" width="8.85546875" style="521"/>
    <col min="15067" max="15067" width="5.7109375" style="521" bestFit="1" customWidth="1"/>
    <col min="15068" max="15068" width="15.28515625" style="521" customWidth="1"/>
    <col min="15069" max="15069" width="5.7109375" style="521" bestFit="1" customWidth="1"/>
    <col min="15070" max="15070" width="8.85546875" style="521"/>
    <col min="15071" max="15074" width="9.7109375" style="521" customWidth="1"/>
    <col min="15075" max="15075" width="9.42578125" style="521" bestFit="1" customWidth="1"/>
    <col min="15076" max="15079" width="9.7109375" style="521" customWidth="1"/>
    <col min="15080" max="15080" width="11.140625" style="521" customWidth="1"/>
    <col min="15081" max="15322" width="8.85546875" style="521"/>
    <col min="15323" max="15323" width="5.7109375" style="521" bestFit="1" customWidth="1"/>
    <col min="15324" max="15324" width="15.28515625" style="521" customWidth="1"/>
    <col min="15325" max="15325" width="5.7109375" style="521" bestFit="1" customWidth="1"/>
    <col min="15326" max="15326" width="8.85546875" style="521"/>
    <col min="15327" max="15330" width="9.7109375" style="521" customWidth="1"/>
    <col min="15331" max="15331" width="9.42578125" style="521" bestFit="1" customWidth="1"/>
    <col min="15332" max="15335" width="9.7109375" style="521" customWidth="1"/>
    <col min="15336" max="15336" width="11.140625" style="521" customWidth="1"/>
    <col min="15337" max="15578" width="8.85546875" style="521"/>
    <col min="15579" max="15579" width="5.7109375" style="521" bestFit="1" customWidth="1"/>
    <col min="15580" max="15580" width="15.28515625" style="521" customWidth="1"/>
    <col min="15581" max="15581" width="5.7109375" style="521" bestFit="1" customWidth="1"/>
    <col min="15582" max="15582" width="8.85546875" style="521"/>
    <col min="15583" max="15586" width="9.7109375" style="521" customWidth="1"/>
    <col min="15587" max="15587" width="9.42578125" style="521" bestFit="1" customWidth="1"/>
    <col min="15588" max="15591" width="9.7109375" style="521" customWidth="1"/>
    <col min="15592" max="15592" width="11.140625" style="521" customWidth="1"/>
    <col min="15593" max="15834" width="8.85546875" style="521"/>
    <col min="15835" max="15835" width="5.7109375" style="521" bestFit="1" customWidth="1"/>
    <col min="15836" max="15836" width="15.28515625" style="521" customWidth="1"/>
    <col min="15837" max="15837" width="5.7109375" style="521" bestFit="1" customWidth="1"/>
    <col min="15838" max="15838" width="8.85546875" style="521"/>
    <col min="15839" max="15842" width="9.7109375" style="521" customWidth="1"/>
    <col min="15843" max="15843" width="9.42578125" style="521" bestFit="1" customWidth="1"/>
    <col min="15844" max="15847" width="9.7109375" style="521" customWidth="1"/>
    <col min="15848" max="15848" width="11.140625" style="521" customWidth="1"/>
    <col min="15849" max="16090" width="8.85546875" style="521"/>
    <col min="16091" max="16091" width="5.7109375" style="521" bestFit="1" customWidth="1"/>
    <col min="16092" max="16092" width="15.28515625" style="521" customWidth="1"/>
    <col min="16093" max="16093" width="5.7109375" style="521" bestFit="1" customWidth="1"/>
    <col min="16094" max="16094" width="8.85546875" style="521"/>
    <col min="16095" max="16098" width="9.7109375" style="521" customWidth="1"/>
    <col min="16099" max="16099" width="9.42578125" style="521" bestFit="1" customWidth="1"/>
    <col min="16100" max="16103" width="9.7109375" style="521" customWidth="1"/>
    <col min="16104" max="16104" width="11.140625" style="521" customWidth="1"/>
    <col min="16105" max="16382" width="8.85546875" style="521"/>
    <col min="16383" max="16384" width="9.140625" style="521" customWidth="1"/>
  </cols>
  <sheetData>
    <row r="1" spans="1:13" s="551" customFormat="1" ht="13.5" customHeight="1">
      <c r="A1" s="550"/>
      <c r="B1" s="550"/>
      <c r="C1" s="550"/>
      <c r="D1" s="550"/>
      <c r="E1" s="550"/>
      <c r="F1" s="550"/>
      <c r="G1" s="550"/>
      <c r="I1" s="550"/>
      <c r="M1" s="522" t="s">
        <v>580</v>
      </c>
    </row>
    <row r="2" spans="1:13" ht="13.5" customHeight="1">
      <c r="A2" s="552" t="s">
        <v>551</v>
      </c>
      <c r="M2" s="553" t="s">
        <v>581</v>
      </c>
    </row>
    <row r="3" spans="1:13" ht="13.5" customHeight="1">
      <c r="A3" s="524" t="s">
        <v>513</v>
      </c>
      <c r="E3" s="524"/>
    </row>
    <row r="4" spans="1:13" ht="13.5" customHeight="1">
      <c r="A4" s="525" t="s">
        <v>553</v>
      </c>
      <c r="E4" s="524"/>
      <c r="L4" s="554" t="s">
        <v>20</v>
      </c>
      <c r="M4" s="865"/>
    </row>
    <row r="5" spans="1:13" ht="13.5" customHeight="1">
      <c r="A5" s="525" t="s">
        <v>554</v>
      </c>
      <c r="E5" s="524"/>
      <c r="M5" s="553"/>
    </row>
    <row r="6" spans="1:13" ht="13.5" customHeight="1">
      <c r="A6" s="851" t="s">
        <v>555</v>
      </c>
      <c r="B6" s="852"/>
      <c r="C6" s="852"/>
      <c r="D6" s="852"/>
      <c r="E6" s="853"/>
      <c r="F6" s="852"/>
      <c r="G6" s="852"/>
      <c r="H6" s="854"/>
      <c r="I6" s="852"/>
      <c r="J6" s="854"/>
      <c r="K6" s="854"/>
      <c r="M6" s="553"/>
    </row>
    <row r="7" spans="1:13" ht="13.5" customHeight="1">
      <c r="A7" s="525" t="s">
        <v>556</v>
      </c>
      <c r="E7" s="524"/>
      <c r="M7" s="553"/>
    </row>
    <row r="8" spans="1:13" ht="13.5" customHeight="1">
      <c r="A8" s="525" t="s">
        <v>582</v>
      </c>
      <c r="E8" s="524"/>
      <c r="M8" s="553"/>
    </row>
    <row r="9" spans="1:13" ht="13.5" customHeight="1">
      <c r="A9" s="525" t="s">
        <v>516</v>
      </c>
      <c r="E9" s="524"/>
      <c r="M9" s="855" t="s">
        <v>859</v>
      </c>
    </row>
    <row r="10" spans="1:13" s="551" customFormat="1" ht="13.5" customHeight="1">
      <c r="A10" s="1351" t="s">
        <v>558</v>
      </c>
      <c r="B10" s="1353" t="s">
        <v>519</v>
      </c>
      <c r="C10" s="1353" t="s">
        <v>559</v>
      </c>
      <c r="D10" s="1358" t="s">
        <v>560</v>
      </c>
      <c r="E10" s="1361" t="s">
        <v>561</v>
      </c>
      <c r="F10" s="1361"/>
      <c r="G10" s="1361"/>
      <c r="H10" s="1361"/>
      <c r="I10" s="1361" t="s">
        <v>562</v>
      </c>
      <c r="J10" s="1361"/>
      <c r="K10" s="1361"/>
      <c r="L10" s="1361"/>
      <c r="M10" s="1362"/>
    </row>
    <row r="11" spans="1:13" s="551" customFormat="1" ht="13.5" customHeight="1">
      <c r="A11" s="1302"/>
      <c r="B11" s="1354"/>
      <c r="C11" s="1356"/>
      <c r="D11" s="1359"/>
      <c r="E11" s="1345" t="s">
        <v>563</v>
      </c>
      <c r="F11" s="1346" t="s">
        <v>564</v>
      </c>
      <c r="G11" s="1348" t="s">
        <v>565</v>
      </c>
      <c r="H11" s="1363" t="s">
        <v>566</v>
      </c>
      <c r="I11" s="1345" t="s">
        <v>563</v>
      </c>
      <c r="J11" s="1346" t="s">
        <v>564</v>
      </c>
      <c r="K11" s="1348" t="s">
        <v>567</v>
      </c>
      <c r="L11" s="1346" t="s">
        <v>566</v>
      </c>
      <c r="M11" s="1346" t="s">
        <v>74</v>
      </c>
    </row>
    <row r="12" spans="1:13" s="551" customFormat="1" ht="13.5" customHeight="1" thickBot="1">
      <c r="A12" s="1352"/>
      <c r="B12" s="1355"/>
      <c r="C12" s="1357"/>
      <c r="D12" s="1360"/>
      <c r="E12" s="1327"/>
      <c r="F12" s="1347"/>
      <c r="G12" s="1349"/>
      <c r="H12" s="1364"/>
      <c r="I12" s="1327"/>
      <c r="J12" s="1347"/>
      <c r="K12" s="1349"/>
      <c r="L12" s="1347"/>
      <c r="M12" s="1347"/>
    </row>
    <row r="13" spans="1:13" s="551" customFormat="1" ht="13.5" customHeight="1" thickTop="1" thickBot="1">
      <c r="A13" s="1380">
        <v>201</v>
      </c>
      <c r="B13" s="1342" t="s">
        <v>177</v>
      </c>
      <c r="C13" s="1367" t="s">
        <v>583</v>
      </c>
      <c r="D13" s="555" t="s">
        <v>569</v>
      </c>
      <c r="E13" s="556" t="s">
        <v>570</v>
      </c>
      <c r="F13" s="557"/>
      <c r="G13" s="862"/>
      <c r="H13" s="558">
        <f>+F13+G13*13</f>
        <v>0</v>
      </c>
      <c r="I13" s="1325" t="s">
        <v>571</v>
      </c>
      <c r="J13" s="557"/>
      <c r="K13" s="862"/>
      <c r="L13" s="558">
        <f>+J13+K13*13</f>
        <v>0</v>
      </c>
      <c r="M13" s="1338">
        <f>SUM(L13:L15)</f>
        <v>0</v>
      </c>
    </row>
    <row r="14" spans="1:13" s="551" customFormat="1" ht="13.5" customHeight="1" thickTop="1" thickBot="1">
      <c r="A14" s="1380"/>
      <c r="B14" s="1343"/>
      <c r="C14" s="1368"/>
      <c r="D14" s="559" t="s">
        <v>572</v>
      </c>
      <c r="E14" s="560" t="s">
        <v>573</v>
      </c>
      <c r="F14" s="561"/>
      <c r="G14" s="863"/>
      <c r="H14" s="562">
        <f t="shared" ref="H14:H63" si="0">+F14+G14*13</f>
        <v>0</v>
      </c>
      <c r="I14" s="1326"/>
      <c r="J14" s="561"/>
      <c r="K14" s="863"/>
      <c r="L14" s="562">
        <f t="shared" ref="L14:L77" si="1">+J14+K14*13</f>
        <v>0</v>
      </c>
      <c r="M14" s="1339"/>
    </row>
    <row r="15" spans="1:13" s="551" customFormat="1" ht="13.5" customHeight="1" thickTop="1" thickBot="1">
      <c r="A15" s="1380"/>
      <c r="B15" s="1344"/>
      <c r="C15" s="1369"/>
      <c r="D15" s="563" t="s">
        <v>574</v>
      </c>
      <c r="E15" s="564" t="s">
        <v>573</v>
      </c>
      <c r="F15" s="565"/>
      <c r="G15" s="864"/>
      <c r="H15" s="566">
        <f t="shared" si="0"/>
        <v>0</v>
      </c>
      <c r="I15" s="1327"/>
      <c r="J15" s="565"/>
      <c r="K15" s="864"/>
      <c r="L15" s="566">
        <f t="shared" si="1"/>
        <v>0</v>
      </c>
      <c r="M15" s="1340"/>
    </row>
    <row r="16" spans="1:13" s="551" customFormat="1" ht="13.5" customHeight="1" thickTop="1">
      <c r="A16" s="1365">
        <v>202</v>
      </c>
      <c r="B16" s="1342" t="s">
        <v>178</v>
      </c>
      <c r="C16" s="1367" t="s">
        <v>583</v>
      </c>
      <c r="D16" s="555" t="s">
        <v>569</v>
      </c>
      <c r="E16" s="556" t="s">
        <v>570</v>
      </c>
      <c r="F16" s="557"/>
      <c r="G16" s="862"/>
      <c r="H16" s="558">
        <f>+F16+G16*13</f>
        <v>0</v>
      </c>
      <c r="I16" s="1325" t="s">
        <v>571</v>
      </c>
      <c r="J16" s="557"/>
      <c r="K16" s="862"/>
      <c r="L16" s="558">
        <f t="shared" si="1"/>
        <v>0</v>
      </c>
      <c r="M16" s="1338">
        <f>SUM(L16:L18)</f>
        <v>0</v>
      </c>
    </row>
    <row r="17" spans="1:13" s="551" customFormat="1" ht="13.5" customHeight="1">
      <c r="A17" s="1366"/>
      <c r="B17" s="1343"/>
      <c r="C17" s="1368"/>
      <c r="D17" s="559" t="s">
        <v>572</v>
      </c>
      <c r="E17" s="560" t="s">
        <v>573</v>
      </c>
      <c r="F17" s="561"/>
      <c r="G17" s="863"/>
      <c r="H17" s="562">
        <f t="shared" ref="H17:H18" si="2">+F17+G17*13</f>
        <v>0</v>
      </c>
      <c r="I17" s="1326"/>
      <c r="J17" s="561"/>
      <c r="K17" s="863"/>
      <c r="L17" s="562">
        <f t="shared" si="1"/>
        <v>0</v>
      </c>
      <c r="M17" s="1339"/>
    </row>
    <row r="18" spans="1:13" s="551" customFormat="1" ht="13.5" customHeight="1" thickBot="1">
      <c r="A18" s="1366"/>
      <c r="B18" s="1344"/>
      <c r="C18" s="1369"/>
      <c r="D18" s="563" t="s">
        <v>574</v>
      </c>
      <c r="E18" s="564" t="s">
        <v>573</v>
      </c>
      <c r="F18" s="565"/>
      <c r="G18" s="864"/>
      <c r="H18" s="566">
        <f t="shared" si="2"/>
        <v>0</v>
      </c>
      <c r="I18" s="1327"/>
      <c r="J18" s="565"/>
      <c r="K18" s="864"/>
      <c r="L18" s="566">
        <f t="shared" si="1"/>
        <v>0</v>
      </c>
      <c r="M18" s="1340"/>
    </row>
    <row r="19" spans="1:13" s="551" customFormat="1" ht="13.5" customHeight="1" thickTop="1">
      <c r="A19" s="1365">
        <v>203</v>
      </c>
      <c r="B19" s="1342" t="s">
        <v>179</v>
      </c>
      <c r="C19" s="1367" t="s">
        <v>583</v>
      </c>
      <c r="D19" s="555" t="s">
        <v>569</v>
      </c>
      <c r="E19" s="556" t="s">
        <v>570</v>
      </c>
      <c r="F19" s="557"/>
      <c r="G19" s="862"/>
      <c r="H19" s="558">
        <f>+F19+G19*13</f>
        <v>0</v>
      </c>
      <c r="I19" s="1325" t="s">
        <v>571</v>
      </c>
      <c r="J19" s="557"/>
      <c r="K19" s="862"/>
      <c r="L19" s="558">
        <f t="shared" si="1"/>
        <v>0</v>
      </c>
      <c r="M19" s="1338">
        <f>SUM(L19:L21)</f>
        <v>0</v>
      </c>
    </row>
    <row r="20" spans="1:13" s="551" customFormat="1" ht="13.5" customHeight="1">
      <c r="A20" s="1366"/>
      <c r="B20" s="1343"/>
      <c r="C20" s="1368"/>
      <c r="D20" s="559" t="s">
        <v>572</v>
      </c>
      <c r="E20" s="560" t="s">
        <v>573</v>
      </c>
      <c r="F20" s="561"/>
      <c r="G20" s="863"/>
      <c r="H20" s="562">
        <f t="shared" ref="H20:H21" si="3">+F20+G20*13</f>
        <v>0</v>
      </c>
      <c r="I20" s="1326"/>
      <c r="J20" s="561"/>
      <c r="K20" s="863"/>
      <c r="L20" s="562">
        <f t="shared" si="1"/>
        <v>0</v>
      </c>
      <c r="M20" s="1339"/>
    </row>
    <row r="21" spans="1:13" s="551" customFormat="1" ht="13.5" customHeight="1" thickBot="1">
      <c r="A21" s="1366"/>
      <c r="B21" s="1344"/>
      <c r="C21" s="1369"/>
      <c r="D21" s="563" t="s">
        <v>574</v>
      </c>
      <c r="E21" s="564" t="s">
        <v>573</v>
      </c>
      <c r="F21" s="565"/>
      <c r="G21" s="864"/>
      <c r="H21" s="566">
        <f t="shared" si="3"/>
        <v>0</v>
      </c>
      <c r="I21" s="1327"/>
      <c r="J21" s="565"/>
      <c r="K21" s="864"/>
      <c r="L21" s="566">
        <f t="shared" si="1"/>
        <v>0</v>
      </c>
      <c r="M21" s="1340"/>
    </row>
    <row r="22" spans="1:13" s="551" customFormat="1" ht="13.5" customHeight="1" thickTop="1">
      <c r="A22" s="1365">
        <v>204</v>
      </c>
      <c r="B22" s="1342" t="s">
        <v>180</v>
      </c>
      <c r="C22" s="1367" t="s">
        <v>583</v>
      </c>
      <c r="D22" s="555" t="s">
        <v>569</v>
      </c>
      <c r="E22" s="556" t="s">
        <v>570</v>
      </c>
      <c r="F22" s="557"/>
      <c r="G22" s="862"/>
      <c r="H22" s="558">
        <f>+F22+G22*13</f>
        <v>0</v>
      </c>
      <c r="I22" s="1325" t="s">
        <v>571</v>
      </c>
      <c r="J22" s="557"/>
      <c r="K22" s="862"/>
      <c r="L22" s="558">
        <f t="shared" si="1"/>
        <v>0</v>
      </c>
      <c r="M22" s="1338">
        <f>SUM(L22:L24)</f>
        <v>0</v>
      </c>
    </row>
    <row r="23" spans="1:13" s="551" customFormat="1" ht="13.5" customHeight="1">
      <c r="A23" s="1366"/>
      <c r="B23" s="1343"/>
      <c r="C23" s="1368"/>
      <c r="D23" s="559" t="s">
        <v>572</v>
      </c>
      <c r="E23" s="560" t="s">
        <v>573</v>
      </c>
      <c r="F23" s="561"/>
      <c r="G23" s="863"/>
      <c r="H23" s="562">
        <f t="shared" ref="H23:H24" si="4">+F23+G23*13</f>
        <v>0</v>
      </c>
      <c r="I23" s="1326"/>
      <c r="J23" s="561"/>
      <c r="K23" s="863"/>
      <c r="L23" s="562">
        <f t="shared" si="1"/>
        <v>0</v>
      </c>
      <c r="M23" s="1339"/>
    </row>
    <row r="24" spans="1:13" s="551" customFormat="1" ht="13.5" customHeight="1" thickBot="1">
      <c r="A24" s="1366"/>
      <c r="B24" s="1344"/>
      <c r="C24" s="1369"/>
      <c r="D24" s="563" t="s">
        <v>574</v>
      </c>
      <c r="E24" s="564" t="s">
        <v>573</v>
      </c>
      <c r="F24" s="565"/>
      <c r="G24" s="864"/>
      <c r="H24" s="566">
        <f t="shared" si="4"/>
        <v>0</v>
      </c>
      <c r="I24" s="1327"/>
      <c r="J24" s="565"/>
      <c r="K24" s="864"/>
      <c r="L24" s="566">
        <f t="shared" si="1"/>
        <v>0</v>
      </c>
      <c r="M24" s="1340"/>
    </row>
    <row r="25" spans="1:13" s="551" customFormat="1" ht="13.5" customHeight="1" thickTop="1">
      <c r="A25" s="1365">
        <v>205</v>
      </c>
      <c r="B25" s="1342" t="s">
        <v>181</v>
      </c>
      <c r="C25" s="1367" t="s">
        <v>583</v>
      </c>
      <c r="D25" s="555" t="s">
        <v>569</v>
      </c>
      <c r="E25" s="556" t="s">
        <v>570</v>
      </c>
      <c r="F25" s="557"/>
      <c r="G25" s="862"/>
      <c r="H25" s="558">
        <f>+F25+G25*13</f>
        <v>0</v>
      </c>
      <c r="I25" s="1325" t="s">
        <v>571</v>
      </c>
      <c r="J25" s="557"/>
      <c r="K25" s="862"/>
      <c r="L25" s="558">
        <f t="shared" si="1"/>
        <v>0</v>
      </c>
      <c r="M25" s="1338">
        <f>SUM(L25:L27)</f>
        <v>0</v>
      </c>
    </row>
    <row r="26" spans="1:13" s="551" customFormat="1" ht="13.5" customHeight="1">
      <c r="A26" s="1366"/>
      <c r="B26" s="1343"/>
      <c r="C26" s="1368"/>
      <c r="D26" s="559" t="s">
        <v>572</v>
      </c>
      <c r="E26" s="560" t="s">
        <v>573</v>
      </c>
      <c r="F26" s="561"/>
      <c r="G26" s="863"/>
      <c r="H26" s="562">
        <f t="shared" ref="H26:H27" si="5">+F26+G26*13</f>
        <v>0</v>
      </c>
      <c r="I26" s="1326"/>
      <c r="J26" s="561"/>
      <c r="K26" s="863"/>
      <c r="L26" s="562">
        <f t="shared" si="1"/>
        <v>0</v>
      </c>
      <c r="M26" s="1339"/>
    </row>
    <row r="27" spans="1:13" s="551" customFormat="1" ht="13.5" customHeight="1" thickBot="1">
      <c r="A27" s="1366"/>
      <c r="B27" s="1344"/>
      <c r="C27" s="1369"/>
      <c r="D27" s="563" t="s">
        <v>574</v>
      </c>
      <c r="E27" s="564" t="s">
        <v>573</v>
      </c>
      <c r="F27" s="565"/>
      <c r="G27" s="864"/>
      <c r="H27" s="566">
        <f t="shared" si="5"/>
        <v>0</v>
      </c>
      <c r="I27" s="1327"/>
      <c r="J27" s="565"/>
      <c r="K27" s="864"/>
      <c r="L27" s="566">
        <f t="shared" si="1"/>
        <v>0</v>
      </c>
      <c r="M27" s="1340"/>
    </row>
    <row r="28" spans="1:13" s="551" customFormat="1" ht="13.5" customHeight="1" thickTop="1">
      <c r="A28" s="1365" t="s">
        <v>584</v>
      </c>
      <c r="B28" s="1377" t="s">
        <v>585</v>
      </c>
      <c r="C28" s="1367" t="s">
        <v>583</v>
      </c>
      <c r="D28" s="555" t="s">
        <v>569</v>
      </c>
      <c r="E28" s="556" t="s">
        <v>570</v>
      </c>
      <c r="F28" s="557"/>
      <c r="G28" s="862"/>
      <c r="H28" s="558">
        <f>+F28+G28*13</f>
        <v>0</v>
      </c>
      <c r="I28" s="1325" t="s">
        <v>571</v>
      </c>
      <c r="J28" s="557"/>
      <c r="K28" s="862"/>
      <c r="L28" s="558">
        <f t="shared" si="1"/>
        <v>0</v>
      </c>
      <c r="M28" s="1338">
        <f>SUM(L28:L30)</f>
        <v>0</v>
      </c>
    </row>
    <row r="29" spans="1:13" s="551" customFormat="1" ht="13.5" customHeight="1">
      <c r="A29" s="1366"/>
      <c r="B29" s="1378"/>
      <c r="C29" s="1368"/>
      <c r="D29" s="559" t="s">
        <v>572</v>
      </c>
      <c r="E29" s="560" t="s">
        <v>573</v>
      </c>
      <c r="F29" s="561"/>
      <c r="G29" s="863"/>
      <c r="H29" s="562">
        <f t="shared" ref="H29:H30" si="6">+F29+G29*13</f>
        <v>0</v>
      </c>
      <c r="I29" s="1326"/>
      <c r="J29" s="561"/>
      <c r="K29" s="863"/>
      <c r="L29" s="562">
        <f t="shared" si="1"/>
        <v>0</v>
      </c>
      <c r="M29" s="1339"/>
    </row>
    <row r="30" spans="1:13" s="551" customFormat="1" ht="13.5" customHeight="1" thickBot="1">
      <c r="A30" s="1366"/>
      <c r="B30" s="1379"/>
      <c r="C30" s="1369"/>
      <c r="D30" s="563" t="s">
        <v>574</v>
      </c>
      <c r="E30" s="564" t="s">
        <v>573</v>
      </c>
      <c r="F30" s="565"/>
      <c r="G30" s="864"/>
      <c r="H30" s="566">
        <f t="shared" si="6"/>
        <v>0</v>
      </c>
      <c r="I30" s="1327"/>
      <c r="J30" s="565"/>
      <c r="K30" s="864"/>
      <c r="L30" s="566">
        <f t="shared" si="1"/>
        <v>0</v>
      </c>
      <c r="M30" s="1340"/>
    </row>
    <row r="31" spans="1:13" s="551" customFormat="1" ht="13.5" customHeight="1" thickTop="1">
      <c r="A31" s="1365" t="s">
        <v>584</v>
      </c>
      <c r="B31" s="1377" t="s">
        <v>586</v>
      </c>
      <c r="C31" s="1367" t="s">
        <v>587</v>
      </c>
      <c r="D31" s="555" t="s">
        <v>569</v>
      </c>
      <c r="E31" s="556" t="s">
        <v>570</v>
      </c>
      <c r="F31" s="862"/>
      <c r="G31" s="862"/>
      <c r="H31" s="558">
        <f t="shared" si="0"/>
        <v>0</v>
      </c>
      <c r="I31" s="1325" t="s">
        <v>571</v>
      </c>
      <c r="J31" s="862"/>
      <c r="K31" s="862"/>
      <c r="L31" s="558">
        <f t="shared" si="1"/>
        <v>0</v>
      </c>
      <c r="M31" s="1338">
        <f>SUM(L31:L33)</f>
        <v>0</v>
      </c>
    </row>
    <row r="32" spans="1:13" s="551" customFormat="1" ht="13.5" customHeight="1">
      <c r="A32" s="1366"/>
      <c r="B32" s="1378"/>
      <c r="C32" s="1368"/>
      <c r="D32" s="559" t="s">
        <v>572</v>
      </c>
      <c r="E32" s="560" t="s">
        <v>573</v>
      </c>
      <c r="F32" s="863"/>
      <c r="G32" s="863"/>
      <c r="H32" s="562">
        <f t="shared" si="0"/>
        <v>0</v>
      </c>
      <c r="I32" s="1326"/>
      <c r="J32" s="863"/>
      <c r="K32" s="863"/>
      <c r="L32" s="562">
        <f t="shared" si="1"/>
        <v>0</v>
      </c>
      <c r="M32" s="1339"/>
    </row>
    <row r="33" spans="1:13" s="551" customFormat="1" ht="13.5" customHeight="1" thickBot="1">
      <c r="A33" s="1366"/>
      <c r="B33" s="1379"/>
      <c r="C33" s="1369"/>
      <c r="D33" s="563" t="s">
        <v>574</v>
      </c>
      <c r="E33" s="564" t="s">
        <v>573</v>
      </c>
      <c r="F33" s="864"/>
      <c r="G33" s="864"/>
      <c r="H33" s="566">
        <f t="shared" si="0"/>
        <v>0</v>
      </c>
      <c r="I33" s="1327"/>
      <c r="J33" s="864"/>
      <c r="K33" s="864"/>
      <c r="L33" s="566">
        <f t="shared" si="1"/>
        <v>0</v>
      </c>
      <c r="M33" s="1340"/>
    </row>
    <row r="34" spans="1:13" s="551" customFormat="1" ht="13.5" customHeight="1" thickTop="1">
      <c r="A34" s="1365">
        <v>207</v>
      </c>
      <c r="B34" s="1342" t="s">
        <v>182</v>
      </c>
      <c r="C34" s="1367" t="s">
        <v>583</v>
      </c>
      <c r="D34" s="555" t="s">
        <v>569</v>
      </c>
      <c r="E34" s="556" t="s">
        <v>570</v>
      </c>
      <c r="F34" s="557"/>
      <c r="G34" s="862"/>
      <c r="H34" s="558">
        <f>+F34+G34*13</f>
        <v>0</v>
      </c>
      <c r="I34" s="1325" t="s">
        <v>571</v>
      </c>
      <c r="J34" s="557"/>
      <c r="K34" s="862"/>
      <c r="L34" s="558">
        <f t="shared" si="1"/>
        <v>0</v>
      </c>
      <c r="M34" s="1338">
        <f>SUM(L34:L36)</f>
        <v>0</v>
      </c>
    </row>
    <row r="35" spans="1:13" s="551" customFormat="1" ht="13.5" customHeight="1">
      <c r="A35" s="1366"/>
      <c r="B35" s="1343"/>
      <c r="C35" s="1368"/>
      <c r="D35" s="559" t="s">
        <v>572</v>
      </c>
      <c r="E35" s="560" t="s">
        <v>573</v>
      </c>
      <c r="F35" s="561"/>
      <c r="G35" s="863"/>
      <c r="H35" s="562">
        <f t="shared" ref="H35:H36" si="7">+F35+G35*13</f>
        <v>0</v>
      </c>
      <c r="I35" s="1326"/>
      <c r="J35" s="561"/>
      <c r="K35" s="863"/>
      <c r="L35" s="562">
        <f t="shared" si="1"/>
        <v>0</v>
      </c>
      <c r="M35" s="1339"/>
    </row>
    <row r="36" spans="1:13" s="551" customFormat="1" ht="13.5" customHeight="1" thickBot="1">
      <c r="A36" s="1366"/>
      <c r="B36" s="1344"/>
      <c r="C36" s="1369"/>
      <c r="D36" s="563" t="s">
        <v>574</v>
      </c>
      <c r="E36" s="564" t="s">
        <v>573</v>
      </c>
      <c r="F36" s="565"/>
      <c r="G36" s="864"/>
      <c r="H36" s="566">
        <f t="shared" si="7"/>
        <v>0</v>
      </c>
      <c r="I36" s="1327"/>
      <c r="J36" s="565"/>
      <c r="K36" s="864"/>
      <c r="L36" s="566">
        <f t="shared" si="1"/>
        <v>0</v>
      </c>
      <c r="M36" s="1340"/>
    </row>
    <row r="37" spans="1:13" s="551" customFormat="1" ht="13.5" customHeight="1" thickTop="1">
      <c r="A37" s="1365">
        <v>208</v>
      </c>
      <c r="B37" s="1342" t="s">
        <v>183</v>
      </c>
      <c r="C37" s="1367" t="s">
        <v>583</v>
      </c>
      <c r="D37" s="555" t="s">
        <v>569</v>
      </c>
      <c r="E37" s="556" t="s">
        <v>570</v>
      </c>
      <c r="F37" s="557"/>
      <c r="G37" s="862"/>
      <c r="H37" s="558">
        <f>+F37+G37*13</f>
        <v>0</v>
      </c>
      <c r="I37" s="1325" t="s">
        <v>571</v>
      </c>
      <c r="J37" s="557"/>
      <c r="K37" s="862"/>
      <c r="L37" s="558">
        <f t="shared" si="1"/>
        <v>0</v>
      </c>
      <c r="M37" s="1338">
        <f>SUM(L37:L39)</f>
        <v>0</v>
      </c>
    </row>
    <row r="38" spans="1:13" s="551" customFormat="1" ht="13.5" customHeight="1">
      <c r="A38" s="1366"/>
      <c r="B38" s="1343"/>
      <c r="C38" s="1368"/>
      <c r="D38" s="559" t="s">
        <v>572</v>
      </c>
      <c r="E38" s="560" t="s">
        <v>573</v>
      </c>
      <c r="F38" s="561"/>
      <c r="G38" s="863"/>
      <c r="H38" s="562">
        <f t="shared" ref="H38:H39" si="8">+F38+G38*13</f>
        <v>0</v>
      </c>
      <c r="I38" s="1326"/>
      <c r="J38" s="561"/>
      <c r="K38" s="863"/>
      <c r="L38" s="562">
        <f t="shared" si="1"/>
        <v>0</v>
      </c>
      <c r="M38" s="1339"/>
    </row>
    <row r="39" spans="1:13" s="551" customFormat="1" ht="13.5" customHeight="1" thickBot="1">
      <c r="A39" s="1366"/>
      <c r="B39" s="1344"/>
      <c r="C39" s="1369"/>
      <c r="D39" s="563" t="s">
        <v>574</v>
      </c>
      <c r="E39" s="564" t="s">
        <v>573</v>
      </c>
      <c r="F39" s="565"/>
      <c r="G39" s="864"/>
      <c r="H39" s="566">
        <f t="shared" si="8"/>
        <v>0</v>
      </c>
      <c r="I39" s="1327"/>
      <c r="J39" s="565"/>
      <c r="K39" s="864"/>
      <c r="L39" s="566">
        <f t="shared" si="1"/>
        <v>0</v>
      </c>
      <c r="M39" s="1340"/>
    </row>
    <row r="40" spans="1:13" s="551" customFormat="1" ht="13.5" customHeight="1" thickTop="1">
      <c r="A40" s="1365">
        <v>209</v>
      </c>
      <c r="B40" s="1342" t="s">
        <v>184</v>
      </c>
      <c r="C40" s="1367" t="s">
        <v>583</v>
      </c>
      <c r="D40" s="555" t="s">
        <v>569</v>
      </c>
      <c r="E40" s="556" t="s">
        <v>570</v>
      </c>
      <c r="F40" s="557"/>
      <c r="G40" s="862"/>
      <c r="H40" s="558">
        <f>+F40+G40*13</f>
        <v>0</v>
      </c>
      <c r="I40" s="1325" t="s">
        <v>571</v>
      </c>
      <c r="J40" s="557"/>
      <c r="K40" s="862"/>
      <c r="L40" s="558">
        <f t="shared" si="1"/>
        <v>0</v>
      </c>
      <c r="M40" s="1338">
        <f>SUM(L40:L42)</f>
        <v>0</v>
      </c>
    </row>
    <row r="41" spans="1:13" s="551" customFormat="1" ht="13.5" customHeight="1">
      <c r="A41" s="1366"/>
      <c r="B41" s="1343"/>
      <c r="C41" s="1368"/>
      <c r="D41" s="559" t="s">
        <v>572</v>
      </c>
      <c r="E41" s="560" t="s">
        <v>573</v>
      </c>
      <c r="F41" s="561"/>
      <c r="G41" s="863"/>
      <c r="H41" s="562">
        <f t="shared" ref="H41:H42" si="9">+F41+G41*13</f>
        <v>0</v>
      </c>
      <c r="I41" s="1326"/>
      <c r="J41" s="561"/>
      <c r="K41" s="863"/>
      <c r="L41" s="562">
        <f t="shared" si="1"/>
        <v>0</v>
      </c>
      <c r="M41" s="1339"/>
    </row>
    <row r="42" spans="1:13" s="551" customFormat="1" ht="13.5" customHeight="1" thickBot="1">
      <c r="A42" s="1366"/>
      <c r="B42" s="1344"/>
      <c r="C42" s="1369"/>
      <c r="D42" s="563" t="s">
        <v>574</v>
      </c>
      <c r="E42" s="564" t="s">
        <v>573</v>
      </c>
      <c r="F42" s="565"/>
      <c r="G42" s="864"/>
      <c r="H42" s="566">
        <f t="shared" si="9"/>
        <v>0</v>
      </c>
      <c r="I42" s="1327"/>
      <c r="J42" s="565"/>
      <c r="K42" s="864"/>
      <c r="L42" s="566">
        <f t="shared" si="1"/>
        <v>0</v>
      </c>
      <c r="M42" s="1340"/>
    </row>
    <row r="43" spans="1:13" s="551" customFormat="1" ht="13.5" customHeight="1" thickTop="1">
      <c r="A43" s="1365">
        <v>210</v>
      </c>
      <c r="B43" s="1342" t="s">
        <v>185</v>
      </c>
      <c r="C43" s="1367" t="s">
        <v>587</v>
      </c>
      <c r="D43" s="555" t="s">
        <v>569</v>
      </c>
      <c r="E43" s="556" t="s">
        <v>570</v>
      </c>
      <c r="F43" s="862"/>
      <c r="G43" s="862"/>
      <c r="H43" s="558">
        <f t="shared" si="0"/>
        <v>0</v>
      </c>
      <c r="I43" s="1325" t="s">
        <v>571</v>
      </c>
      <c r="J43" s="862"/>
      <c r="K43" s="862"/>
      <c r="L43" s="558">
        <f t="shared" si="1"/>
        <v>0</v>
      </c>
      <c r="M43" s="1338">
        <f>SUM(L43:L45)</f>
        <v>0</v>
      </c>
    </row>
    <row r="44" spans="1:13" s="551" customFormat="1" ht="13.5" customHeight="1">
      <c r="A44" s="1366"/>
      <c r="B44" s="1343"/>
      <c r="C44" s="1368"/>
      <c r="D44" s="559" t="s">
        <v>572</v>
      </c>
      <c r="E44" s="560" t="s">
        <v>573</v>
      </c>
      <c r="F44" s="863"/>
      <c r="G44" s="863"/>
      <c r="H44" s="562">
        <f t="shared" si="0"/>
        <v>0</v>
      </c>
      <c r="I44" s="1326"/>
      <c r="J44" s="863"/>
      <c r="K44" s="863"/>
      <c r="L44" s="562">
        <f t="shared" si="1"/>
        <v>0</v>
      </c>
      <c r="M44" s="1339"/>
    </row>
    <row r="45" spans="1:13" s="551" customFormat="1" ht="13.5" customHeight="1" thickBot="1">
      <c r="A45" s="1366"/>
      <c r="B45" s="1344"/>
      <c r="C45" s="1369"/>
      <c r="D45" s="563" t="s">
        <v>574</v>
      </c>
      <c r="E45" s="564" t="s">
        <v>573</v>
      </c>
      <c r="F45" s="864"/>
      <c r="G45" s="864"/>
      <c r="H45" s="566">
        <f t="shared" si="0"/>
        <v>0</v>
      </c>
      <c r="I45" s="1327"/>
      <c r="J45" s="864"/>
      <c r="K45" s="864"/>
      <c r="L45" s="566">
        <f t="shared" si="1"/>
        <v>0</v>
      </c>
      <c r="M45" s="1340"/>
    </row>
    <row r="46" spans="1:13" s="551" customFormat="1" ht="13.5" customHeight="1" thickTop="1">
      <c r="A46" s="1365">
        <v>211</v>
      </c>
      <c r="B46" s="1342" t="s">
        <v>186</v>
      </c>
      <c r="C46" s="1367" t="s">
        <v>583</v>
      </c>
      <c r="D46" s="555" t="s">
        <v>569</v>
      </c>
      <c r="E46" s="556" t="s">
        <v>570</v>
      </c>
      <c r="F46" s="557"/>
      <c r="G46" s="862"/>
      <c r="H46" s="558">
        <f>+F46+G46*13</f>
        <v>0</v>
      </c>
      <c r="I46" s="1325" t="s">
        <v>571</v>
      </c>
      <c r="J46" s="557"/>
      <c r="K46" s="862"/>
      <c r="L46" s="558">
        <f t="shared" si="1"/>
        <v>0</v>
      </c>
      <c r="M46" s="1338">
        <f>SUM(L46:L48)</f>
        <v>0</v>
      </c>
    </row>
    <row r="47" spans="1:13" s="551" customFormat="1" ht="13.5" customHeight="1">
      <c r="A47" s="1366"/>
      <c r="B47" s="1343"/>
      <c r="C47" s="1368"/>
      <c r="D47" s="559" t="s">
        <v>572</v>
      </c>
      <c r="E47" s="560" t="s">
        <v>573</v>
      </c>
      <c r="F47" s="561"/>
      <c r="G47" s="863"/>
      <c r="H47" s="562">
        <f t="shared" ref="H47:H48" si="10">+F47+G47*13</f>
        <v>0</v>
      </c>
      <c r="I47" s="1326"/>
      <c r="J47" s="561"/>
      <c r="K47" s="863"/>
      <c r="L47" s="562">
        <f t="shared" si="1"/>
        <v>0</v>
      </c>
      <c r="M47" s="1339"/>
    </row>
    <row r="48" spans="1:13" s="551" customFormat="1" ht="13.5" customHeight="1" thickBot="1">
      <c r="A48" s="1366"/>
      <c r="B48" s="1344"/>
      <c r="C48" s="1369"/>
      <c r="D48" s="563" t="s">
        <v>574</v>
      </c>
      <c r="E48" s="564" t="s">
        <v>573</v>
      </c>
      <c r="F48" s="565"/>
      <c r="G48" s="864"/>
      <c r="H48" s="566">
        <f t="shared" si="10"/>
        <v>0</v>
      </c>
      <c r="I48" s="1327"/>
      <c r="J48" s="565"/>
      <c r="K48" s="864"/>
      <c r="L48" s="566">
        <f t="shared" si="1"/>
        <v>0</v>
      </c>
      <c r="M48" s="1340"/>
    </row>
    <row r="49" spans="1:13" s="551" customFormat="1" ht="13.5" customHeight="1" thickTop="1">
      <c r="A49" s="1365">
        <v>212</v>
      </c>
      <c r="B49" s="1342" t="s">
        <v>187</v>
      </c>
      <c r="C49" s="1367" t="s">
        <v>583</v>
      </c>
      <c r="D49" s="555" t="s">
        <v>569</v>
      </c>
      <c r="E49" s="556" t="s">
        <v>570</v>
      </c>
      <c r="F49" s="557"/>
      <c r="G49" s="862"/>
      <c r="H49" s="558">
        <f>+F49+G49*13</f>
        <v>0</v>
      </c>
      <c r="I49" s="1325" t="s">
        <v>571</v>
      </c>
      <c r="J49" s="557"/>
      <c r="K49" s="862"/>
      <c r="L49" s="558">
        <f t="shared" si="1"/>
        <v>0</v>
      </c>
      <c r="M49" s="1338">
        <f>SUM(L49:L51)</f>
        <v>0</v>
      </c>
    </row>
    <row r="50" spans="1:13" s="551" customFormat="1" ht="13.5" customHeight="1">
      <c r="A50" s="1366"/>
      <c r="B50" s="1343"/>
      <c r="C50" s="1368"/>
      <c r="D50" s="559" t="s">
        <v>572</v>
      </c>
      <c r="E50" s="560" t="s">
        <v>573</v>
      </c>
      <c r="F50" s="561"/>
      <c r="G50" s="863"/>
      <c r="H50" s="562">
        <f t="shared" ref="H50:H51" si="11">+F50+G50*13</f>
        <v>0</v>
      </c>
      <c r="I50" s="1326"/>
      <c r="J50" s="561"/>
      <c r="K50" s="863"/>
      <c r="L50" s="562">
        <f t="shared" si="1"/>
        <v>0</v>
      </c>
      <c r="M50" s="1339"/>
    </row>
    <row r="51" spans="1:13" s="551" customFormat="1" ht="13.5" customHeight="1" thickBot="1">
      <c r="A51" s="1366"/>
      <c r="B51" s="1344"/>
      <c r="C51" s="1369"/>
      <c r="D51" s="563" t="s">
        <v>574</v>
      </c>
      <c r="E51" s="564" t="s">
        <v>573</v>
      </c>
      <c r="F51" s="565"/>
      <c r="G51" s="864"/>
      <c r="H51" s="566">
        <f t="shared" si="11"/>
        <v>0</v>
      </c>
      <c r="I51" s="1327"/>
      <c r="J51" s="565"/>
      <c r="K51" s="864"/>
      <c r="L51" s="566">
        <f t="shared" si="1"/>
        <v>0</v>
      </c>
      <c r="M51" s="1340"/>
    </row>
    <row r="52" spans="1:13" s="551" customFormat="1" ht="13.5" customHeight="1" thickTop="1">
      <c r="A52" s="1365">
        <v>213</v>
      </c>
      <c r="B52" s="1342" t="s">
        <v>188</v>
      </c>
      <c r="C52" s="1367" t="s">
        <v>587</v>
      </c>
      <c r="D52" s="555" t="s">
        <v>569</v>
      </c>
      <c r="E52" s="556" t="s">
        <v>570</v>
      </c>
      <c r="F52" s="862"/>
      <c r="G52" s="862"/>
      <c r="H52" s="558">
        <f t="shared" si="0"/>
        <v>0</v>
      </c>
      <c r="I52" s="1325" t="s">
        <v>571</v>
      </c>
      <c r="J52" s="862"/>
      <c r="K52" s="862"/>
      <c r="L52" s="558">
        <f t="shared" si="1"/>
        <v>0</v>
      </c>
      <c r="M52" s="1338">
        <f>SUM(L52:L54)</f>
        <v>0</v>
      </c>
    </row>
    <row r="53" spans="1:13" s="551" customFormat="1" ht="13.5" customHeight="1">
      <c r="A53" s="1366"/>
      <c r="B53" s="1343"/>
      <c r="C53" s="1368"/>
      <c r="D53" s="559" t="s">
        <v>572</v>
      </c>
      <c r="E53" s="560" t="s">
        <v>573</v>
      </c>
      <c r="F53" s="863"/>
      <c r="G53" s="863"/>
      <c r="H53" s="562">
        <f t="shared" si="0"/>
        <v>0</v>
      </c>
      <c r="I53" s="1326"/>
      <c r="J53" s="863"/>
      <c r="K53" s="863"/>
      <c r="L53" s="562">
        <f t="shared" si="1"/>
        <v>0</v>
      </c>
      <c r="M53" s="1339"/>
    </row>
    <row r="54" spans="1:13" s="551" customFormat="1" ht="13.5" customHeight="1" thickBot="1">
      <c r="A54" s="1366"/>
      <c r="B54" s="1344"/>
      <c r="C54" s="1369"/>
      <c r="D54" s="563" t="s">
        <v>574</v>
      </c>
      <c r="E54" s="564" t="s">
        <v>573</v>
      </c>
      <c r="F54" s="864"/>
      <c r="G54" s="864"/>
      <c r="H54" s="566">
        <f t="shared" si="0"/>
        <v>0</v>
      </c>
      <c r="I54" s="1327"/>
      <c r="J54" s="864"/>
      <c r="K54" s="864"/>
      <c r="L54" s="566">
        <f t="shared" si="1"/>
        <v>0</v>
      </c>
      <c r="M54" s="1340"/>
    </row>
    <row r="55" spans="1:13" s="551" customFormat="1" ht="13.5" customHeight="1" thickTop="1">
      <c r="A55" s="1365">
        <v>214</v>
      </c>
      <c r="B55" s="1342" t="s">
        <v>189</v>
      </c>
      <c r="C55" s="1367" t="s">
        <v>583</v>
      </c>
      <c r="D55" s="555" t="s">
        <v>569</v>
      </c>
      <c r="E55" s="556" t="s">
        <v>570</v>
      </c>
      <c r="F55" s="557"/>
      <c r="G55" s="862"/>
      <c r="H55" s="558">
        <f>+F55+G55*13</f>
        <v>0</v>
      </c>
      <c r="I55" s="1325" t="s">
        <v>571</v>
      </c>
      <c r="J55" s="557"/>
      <c r="K55" s="862"/>
      <c r="L55" s="558">
        <f t="shared" si="1"/>
        <v>0</v>
      </c>
      <c r="M55" s="1338">
        <f>SUM(L55:L57)</f>
        <v>0</v>
      </c>
    </row>
    <row r="56" spans="1:13" s="551" customFormat="1" ht="13.5" customHeight="1">
      <c r="A56" s="1366"/>
      <c r="B56" s="1343"/>
      <c r="C56" s="1368"/>
      <c r="D56" s="559" t="s">
        <v>572</v>
      </c>
      <c r="E56" s="560" t="s">
        <v>573</v>
      </c>
      <c r="F56" s="561"/>
      <c r="G56" s="863"/>
      <c r="H56" s="562">
        <f t="shared" ref="H56:H57" si="12">+F56+G56*13</f>
        <v>0</v>
      </c>
      <c r="I56" s="1326"/>
      <c r="J56" s="561"/>
      <c r="K56" s="863"/>
      <c r="L56" s="562">
        <f t="shared" si="1"/>
        <v>0</v>
      </c>
      <c r="M56" s="1339"/>
    </row>
    <row r="57" spans="1:13" s="551" customFormat="1" ht="13.5" customHeight="1" thickBot="1">
      <c r="A57" s="1366"/>
      <c r="B57" s="1344"/>
      <c r="C57" s="1369"/>
      <c r="D57" s="563" t="s">
        <v>574</v>
      </c>
      <c r="E57" s="564" t="s">
        <v>573</v>
      </c>
      <c r="F57" s="565"/>
      <c r="G57" s="864"/>
      <c r="H57" s="566">
        <f t="shared" si="12"/>
        <v>0</v>
      </c>
      <c r="I57" s="1327"/>
      <c r="J57" s="565"/>
      <c r="K57" s="864"/>
      <c r="L57" s="566">
        <f t="shared" si="1"/>
        <v>0</v>
      </c>
      <c r="M57" s="1340"/>
    </row>
    <row r="58" spans="1:13" s="551" customFormat="1" ht="13.5" customHeight="1" thickTop="1">
      <c r="A58" s="1365">
        <v>215</v>
      </c>
      <c r="B58" s="1342" t="s">
        <v>190</v>
      </c>
      <c r="C58" s="1367" t="s">
        <v>583</v>
      </c>
      <c r="D58" s="555" t="s">
        <v>569</v>
      </c>
      <c r="E58" s="556" t="s">
        <v>570</v>
      </c>
      <c r="F58" s="557"/>
      <c r="G58" s="862"/>
      <c r="H58" s="558">
        <f>+F58+G58*13</f>
        <v>0</v>
      </c>
      <c r="I58" s="1325" t="s">
        <v>571</v>
      </c>
      <c r="J58" s="557"/>
      <c r="K58" s="862"/>
      <c r="L58" s="558">
        <f t="shared" si="1"/>
        <v>0</v>
      </c>
      <c r="M58" s="1338">
        <f>SUM(L58:L60)</f>
        <v>0</v>
      </c>
    </row>
    <row r="59" spans="1:13" s="551" customFormat="1" ht="13.5" customHeight="1">
      <c r="A59" s="1366"/>
      <c r="B59" s="1343"/>
      <c r="C59" s="1368"/>
      <c r="D59" s="559" t="s">
        <v>572</v>
      </c>
      <c r="E59" s="560" t="s">
        <v>573</v>
      </c>
      <c r="F59" s="561"/>
      <c r="G59" s="863"/>
      <c r="H59" s="562">
        <f t="shared" ref="H59:H60" si="13">+F59+G59*13</f>
        <v>0</v>
      </c>
      <c r="I59" s="1326"/>
      <c r="J59" s="561"/>
      <c r="K59" s="863"/>
      <c r="L59" s="562">
        <f t="shared" si="1"/>
        <v>0</v>
      </c>
      <c r="M59" s="1339"/>
    </row>
    <row r="60" spans="1:13" s="551" customFormat="1" ht="13.5" customHeight="1" thickBot="1">
      <c r="A60" s="1366"/>
      <c r="B60" s="1344"/>
      <c r="C60" s="1369"/>
      <c r="D60" s="563" t="s">
        <v>574</v>
      </c>
      <c r="E60" s="564" t="s">
        <v>573</v>
      </c>
      <c r="F60" s="565"/>
      <c r="G60" s="864"/>
      <c r="H60" s="566">
        <f t="shared" si="13"/>
        <v>0</v>
      </c>
      <c r="I60" s="1327"/>
      <c r="J60" s="565"/>
      <c r="K60" s="864"/>
      <c r="L60" s="566">
        <f t="shared" si="1"/>
        <v>0</v>
      </c>
      <c r="M60" s="1340"/>
    </row>
    <row r="61" spans="1:13" s="551" customFormat="1" ht="13.5" customHeight="1" thickTop="1">
      <c r="A61" s="1365">
        <v>216</v>
      </c>
      <c r="B61" s="1342" t="s">
        <v>191</v>
      </c>
      <c r="C61" s="1367" t="s">
        <v>587</v>
      </c>
      <c r="D61" s="555" t="s">
        <v>569</v>
      </c>
      <c r="E61" s="556" t="s">
        <v>570</v>
      </c>
      <c r="F61" s="862"/>
      <c r="G61" s="862"/>
      <c r="H61" s="558">
        <f t="shared" si="0"/>
        <v>0</v>
      </c>
      <c r="I61" s="1325" t="s">
        <v>571</v>
      </c>
      <c r="J61" s="862"/>
      <c r="K61" s="862"/>
      <c r="L61" s="558">
        <f t="shared" si="1"/>
        <v>0</v>
      </c>
      <c r="M61" s="1338">
        <f>SUM(L61:L63)</f>
        <v>0</v>
      </c>
    </row>
    <row r="62" spans="1:13" s="551" customFormat="1" ht="13.5" customHeight="1">
      <c r="A62" s="1366"/>
      <c r="B62" s="1343"/>
      <c r="C62" s="1368"/>
      <c r="D62" s="559" t="s">
        <v>572</v>
      </c>
      <c r="E62" s="560" t="s">
        <v>573</v>
      </c>
      <c r="F62" s="863"/>
      <c r="G62" s="863"/>
      <c r="H62" s="562">
        <f t="shared" si="0"/>
        <v>0</v>
      </c>
      <c r="I62" s="1326"/>
      <c r="J62" s="863"/>
      <c r="K62" s="863"/>
      <c r="L62" s="562">
        <f t="shared" si="1"/>
        <v>0</v>
      </c>
      <c r="M62" s="1339"/>
    </row>
    <row r="63" spans="1:13" s="551" customFormat="1" ht="13.5" customHeight="1" thickBot="1">
      <c r="A63" s="1366"/>
      <c r="B63" s="1344"/>
      <c r="C63" s="1369"/>
      <c r="D63" s="563" t="s">
        <v>574</v>
      </c>
      <c r="E63" s="564" t="s">
        <v>573</v>
      </c>
      <c r="F63" s="864"/>
      <c r="G63" s="864"/>
      <c r="H63" s="566">
        <f t="shared" si="0"/>
        <v>0</v>
      </c>
      <c r="I63" s="1327"/>
      <c r="J63" s="864"/>
      <c r="K63" s="864"/>
      <c r="L63" s="566">
        <f t="shared" si="1"/>
        <v>0</v>
      </c>
      <c r="M63" s="1340"/>
    </row>
    <row r="64" spans="1:13" s="551" customFormat="1" ht="13.5" customHeight="1" thickTop="1">
      <c r="A64" s="1365">
        <v>217</v>
      </c>
      <c r="B64" s="1342" t="s">
        <v>192</v>
      </c>
      <c r="C64" s="1367" t="s">
        <v>583</v>
      </c>
      <c r="D64" s="555" t="s">
        <v>569</v>
      </c>
      <c r="E64" s="556" t="s">
        <v>570</v>
      </c>
      <c r="F64" s="557"/>
      <c r="G64" s="862"/>
      <c r="H64" s="558">
        <f>+F64+G64*13</f>
        <v>0</v>
      </c>
      <c r="I64" s="1325" t="s">
        <v>571</v>
      </c>
      <c r="J64" s="557"/>
      <c r="K64" s="862"/>
      <c r="L64" s="558">
        <f t="shared" si="1"/>
        <v>0</v>
      </c>
      <c r="M64" s="1338">
        <f>SUM(L64:L66)</f>
        <v>0</v>
      </c>
    </row>
    <row r="65" spans="1:13" s="551" customFormat="1" ht="13.5" customHeight="1">
      <c r="A65" s="1366"/>
      <c r="B65" s="1343"/>
      <c r="C65" s="1368"/>
      <c r="D65" s="559" t="s">
        <v>572</v>
      </c>
      <c r="E65" s="560" t="s">
        <v>573</v>
      </c>
      <c r="F65" s="561"/>
      <c r="G65" s="863"/>
      <c r="H65" s="562">
        <f t="shared" ref="H65:H66" si="14">+F65+G65*13</f>
        <v>0</v>
      </c>
      <c r="I65" s="1326"/>
      <c r="J65" s="561"/>
      <c r="K65" s="863"/>
      <c r="L65" s="562">
        <f t="shared" si="1"/>
        <v>0</v>
      </c>
      <c r="M65" s="1339"/>
    </row>
    <row r="66" spans="1:13" s="551" customFormat="1" ht="13.5" customHeight="1" thickBot="1">
      <c r="A66" s="1366"/>
      <c r="B66" s="1344"/>
      <c r="C66" s="1369"/>
      <c r="D66" s="563" t="s">
        <v>574</v>
      </c>
      <c r="E66" s="564" t="s">
        <v>573</v>
      </c>
      <c r="F66" s="565"/>
      <c r="G66" s="864"/>
      <c r="H66" s="566">
        <f t="shared" si="14"/>
        <v>0</v>
      </c>
      <c r="I66" s="1327"/>
      <c r="J66" s="565"/>
      <c r="K66" s="864"/>
      <c r="L66" s="566">
        <f t="shared" si="1"/>
        <v>0</v>
      </c>
      <c r="M66" s="1340"/>
    </row>
    <row r="67" spans="1:13" s="551" customFormat="1" ht="13.5" customHeight="1" thickTop="1">
      <c r="A67" s="1365">
        <v>218</v>
      </c>
      <c r="B67" s="1342" t="s">
        <v>193</v>
      </c>
      <c r="C67" s="1367" t="s">
        <v>583</v>
      </c>
      <c r="D67" s="555" t="s">
        <v>569</v>
      </c>
      <c r="E67" s="556" t="s">
        <v>570</v>
      </c>
      <c r="F67" s="557"/>
      <c r="G67" s="862"/>
      <c r="H67" s="558">
        <f>+F67+G67*13</f>
        <v>0</v>
      </c>
      <c r="I67" s="1325" t="s">
        <v>571</v>
      </c>
      <c r="J67" s="557"/>
      <c r="K67" s="862"/>
      <c r="L67" s="558">
        <f t="shared" si="1"/>
        <v>0</v>
      </c>
      <c r="M67" s="1338">
        <f>SUM(L67:L69)</f>
        <v>0</v>
      </c>
    </row>
    <row r="68" spans="1:13" s="551" customFormat="1" ht="13.5" customHeight="1">
      <c r="A68" s="1366"/>
      <c r="B68" s="1343"/>
      <c r="C68" s="1368"/>
      <c r="D68" s="559" t="s">
        <v>572</v>
      </c>
      <c r="E68" s="560" t="s">
        <v>573</v>
      </c>
      <c r="F68" s="561"/>
      <c r="G68" s="863"/>
      <c r="H68" s="562">
        <f t="shared" ref="H68:H69" si="15">+F68+G68*13</f>
        <v>0</v>
      </c>
      <c r="I68" s="1326"/>
      <c r="J68" s="561"/>
      <c r="K68" s="863"/>
      <c r="L68" s="562">
        <f t="shared" si="1"/>
        <v>0</v>
      </c>
      <c r="M68" s="1339"/>
    </row>
    <row r="69" spans="1:13" s="551" customFormat="1" ht="13.5" customHeight="1" thickBot="1">
      <c r="A69" s="1366"/>
      <c r="B69" s="1344"/>
      <c r="C69" s="1369"/>
      <c r="D69" s="563" t="s">
        <v>574</v>
      </c>
      <c r="E69" s="564" t="s">
        <v>573</v>
      </c>
      <c r="F69" s="565"/>
      <c r="G69" s="864"/>
      <c r="H69" s="566">
        <f t="shared" si="15"/>
        <v>0</v>
      </c>
      <c r="I69" s="1327"/>
      <c r="J69" s="565"/>
      <c r="K69" s="864"/>
      <c r="L69" s="566">
        <f t="shared" si="1"/>
        <v>0</v>
      </c>
      <c r="M69" s="1340"/>
    </row>
    <row r="70" spans="1:13" s="551" customFormat="1" ht="13.5" customHeight="1" thickTop="1">
      <c r="A70" s="1365">
        <v>219</v>
      </c>
      <c r="B70" s="1342" t="s">
        <v>194</v>
      </c>
      <c r="C70" s="1367" t="s">
        <v>583</v>
      </c>
      <c r="D70" s="555" t="s">
        <v>569</v>
      </c>
      <c r="E70" s="556" t="s">
        <v>570</v>
      </c>
      <c r="F70" s="557"/>
      <c r="G70" s="862"/>
      <c r="H70" s="558">
        <f>+F70+G70*13</f>
        <v>0</v>
      </c>
      <c r="I70" s="1325" t="s">
        <v>571</v>
      </c>
      <c r="J70" s="557"/>
      <c r="K70" s="862"/>
      <c r="L70" s="558">
        <f t="shared" si="1"/>
        <v>0</v>
      </c>
      <c r="M70" s="1338">
        <f>SUM(L70:L72)</f>
        <v>0</v>
      </c>
    </row>
    <row r="71" spans="1:13" s="551" customFormat="1" ht="13.5" customHeight="1">
      <c r="A71" s="1366"/>
      <c r="B71" s="1343"/>
      <c r="C71" s="1368"/>
      <c r="D71" s="559" t="s">
        <v>572</v>
      </c>
      <c r="E71" s="560" t="s">
        <v>573</v>
      </c>
      <c r="F71" s="561"/>
      <c r="G71" s="863"/>
      <c r="H71" s="562">
        <f t="shared" ref="H71:H72" si="16">+F71+G71*13</f>
        <v>0</v>
      </c>
      <c r="I71" s="1326"/>
      <c r="J71" s="561"/>
      <c r="K71" s="863"/>
      <c r="L71" s="562">
        <f t="shared" si="1"/>
        <v>0</v>
      </c>
      <c r="M71" s="1339"/>
    </row>
    <row r="72" spans="1:13" s="551" customFormat="1" ht="13.5" customHeight="1" thickBot="1">
      <c r="A72" s="1366"/>
      <c r="B72" s="1344"/>
      <c r="C72" s="1369"/>
      <c r="D72" s="563" t="s">
        <v>574</v>
      </c>
      <c r="E72" s="564" t="s">
        <v>573</v>
      </c>
      <c r="F72" s="565"/>
      <c r="G72" s="864"/>
      <c r="H72" s="566">
        <f t="shared" si="16"/>
        <v>0</v>
      </c>
      <c r="I72" s="1327"/>
      <c r="J72" s="565"/>
      <c r="K72" s="864"/>
      <c r="L72" s="566">
        <f t="shared" si="1"/>
        <v>0</v>
      </c>
      <c r="M72" s="1340"/>
    </row>
    <row r="73" spans="1:13" s="551" customFormat="1" ht="13.5" customHeight="1" thickTop="1">
      <c r="A73" s="1365">
        <v>220</v>
      </c>
      <c r="B73" s="1342" t="s">
        <v>195</v>
      </c>
      <c r="C73" s="1367" t="s">
        <v>583</v>
      </c>
      <c r="D73" s="555" t="s">
        <v>569</v>
      </c>
      <c r="E73" s="556" t="s">
        <v>570</v>
      </c>
      <c r="F73" s="557"/>
      <c r="G73" s="862"/>
      <c r="H73" s="558">
        <f>+F73+G73*13</f>
        <v>0</v>
      </c>
      <c r="I73" s="1325" t="s">
        <v>571</v>
      </c>
      <c r="J73" s="557"/>
      <c r="K73" s="862"/>
      <c r="L73" s="558">
        <f t="shared" si="1"/>
        <v>0</v>
      </c>
      <c r="M73" s="1338">
        <f>SUM(L73:L75)</f>
        <v>0</v>
      </c>
    </row>
    <row r="74" spans="1:13" s="551" customFormat="1" ht="13.5" customHeight="1">
      <c r="A74" s="1366"/>
      <c r="B74" s="1343"/>
      <c r="C74" s="1368"/>
      <c r="D74" s="559" t="s">
        <v>572</v>
      </c>
      <c r="E74" s="560" t="s">
        <v>573</v>
      </c>
      <c r="F74" s="561"/>
      <c r="G74" s="863"/>
      <c r="H74" s="562">
        <f t="shared" ref="H74:H75" si="17">+F74+G74*13</f>
        <v>0</v>
      </c>
      <c r="I74" s="1326"/>
      <c r="J74" s="561"/>
      <c r="K74" s="863"/>
      <c r="L74" s="562">
        <f t="shared" si="1"/>
        <v>0</v>
      </c>
      <c r="M74" s="1339"/>
    </row>
    <row r="75" spans="1:13" s="551" customFormat="1" ht="13.5" customHeight="1" thickBot="1">
      <c r="A75" s="1366"/>
      <c r="B75" s="1344"/>
      <c r="C75" s="1369"/>
      <c r="D75" s="563" t="s">
        <v>574</v>
      </c>
      <c r="E75" s="564" t="s">
        <v>573</v>
      </c>
      <c r="F75" s="565"/>
      <c r="G75" s="864"/>
      <c r="H75" s="566">
        <f t="shared" si="17"/>
        <v>0</v>
      </c>
      <c r="I75" s="1327"/>
      <c r="J75" s="565"/>
      <c r="K75" s="864"/>
      <c r="L75" s="566">
        <f t="shared" si="1"/>
        <v>0</v>
      </c>
      <c r="M75" s="1340"/>
    </row>
    <row r="76" spans="1:13" s="551" customFormat="1" ht="13.5" customHeight="1" thickTop="1">
      <c r="A76" s="1365">
        <v>221</v>
      </c>
      <c r="B76" s="1342" t="s">
        <v>196</v>
      </c>
      <c r="C76" s="1367" t="s">
        <v>583</v>
      </c>
      <c r="D76" s="555" t="s">
        <v>569</v>
      </c>
      <c r="E76" s="556" t="s">
        <v>570</v>
      </c>
      <c r="F76" s="557"/>
      <c r="G76" s="862"/>
      <c r="H76" s="558">
        <f>+F76+G76*13</f>
        <v>0</v>
      </c>
      <c r="I76" s="1325" t="s">
        <v>571</v>
      </c>
      <c r="J76" s="557"/>
      <c r="K76" s="862"/>
      <c r="L76" s="558">
        <f t="shared" si="1"/>
        <v>0</v>
      </c>
      <c r="M76" s="1338">
        <f>SUM(L76:L78)</f>
        <v>0</v>
      </c>
    </row>
    <row r="77" spans="1:13" s="551" customFormat="1" ht="13.5" customHeight="1">
      <c r="A77" s="1366"/>
      <c r="B77" s="1343"/>
      <c r="C77" s="1368"/>
      <c r="D77" s="559" t="s">
        <v>572</v>
      </c>
      <c r="E77" s="560" t="s">
        <v>573</v>
      </c>
      <c r="F77" s="561"/>
      <c r="G77" s="863"/>
      <c r="H77" s="562">
        <f t="shared" ref="H77:H78" si="18">+F77+G77*13</f>
        <v>0</v>
      </c>
      <c r="I77" s="1326"/>
      <c r="J77" s="561"/>
      <c r="K77" s="863"/>
      <c r="L77" s="562">
        <f t="shared" si="1"/>
        <v>0</v>
      </c>
      <c r="M77" s="1339"/>
    </row>
    <row r="78" spans="1:13" s="551" customFormat="1" ht="13.5" customHeight="1" thickBot="1">
      <c r="A78" s="1366"/>
      <c r="B78" s="1344"/>
      <c r="C78" s="1369"/>
      <c r="D78" s="563" t="s">
        <v>574</v>
      </c>
      <c r="E78" s="564" t="s">
        <v>573</v>
      </c>
      <c r="F78" s="565"/>
      <c r="G78" s="864"/>
      <c r="H78" s="566">
        <f t="shared" si="18"/>
        <v>0</v>
      </c>
      <c r="I78" s="1327"/>
      <c r="J78" s="565"/>
      <c r="K78" s="864"/>
      <c r="L78" s="566">
        <f t="shared" ref="L78:L108" si="19">+J78+K78*13</f>
        <v>0</v>
      </c>
      <c r="M78" s="1340"/>
    </row>
    <row r="79" spans="1:13" s="551" customFormat="1" ht="13.5" customHeight="1" thickTop="1">
      <c r="A79" s="1365">
        <v>222</v>
      </c>
      <c r="B79" s="1342" t="s">
        <v>197</v>
      </c>
      <c r="C79" s="1367" t="s">
        <v>583</v>
      </c>
      <c r="D79" s="555" t="s">
        <v>569</v>
      </c>
      <c r="E79" s="556" t="s">
        <v>570</v>
      </c>
      <c r="F79" s="557"/>
      <c r="G79" s="862"/>
      <c r="H79" s="558">
        <f>+F79+G79*13</f>
        <v>0</v>
      </c>
      <c r="I79" s="1325" t="s">
        <v>571</v>
      </c>
      <c r="J79" s="557"/>
      <c r="K79" s="862"/>
      <c r="L79" s="558">
        <f t="shared" si="19"/>
        <v>0</v>
      </c>
      <c r="M79" s="1338">
        <f>SUM(L79:L81)</f>
        <v>0</v>
      </c>
    </row>
    <row r="80" spans="1:13" s="551" customFormat="1" ht="13.5" customHeight="1">
      <c r="A80" s="1366"/>
      <c r="B80" s="1343"/>
      <c r="C80" s="1368"/>
      <c r="D80" s="559" t="s">
        <v>572</v>
      </c>
      <c r="E80" s="560" t="s">
        <v>573</v>
      </c>
      <c r="F80" s="561"/>
      <c r="G80" s="863"/>
      <c r="H80" s="562">
        <f t="shared" ref="H80:H108" si="20">+F80+G80*13</f>
        <v>0</v>
      </c>
      <c r="I80" s="1326"/>
      <c r="J80" s="561"/>
      <c r="K80" s="863"/>
      <c r="L80" s="562">
        <f t="shared" si="19"/>
        <v>0</v>
      </c>
      <c r="M80" s="1339"/>
    </row>
    <row r="81" spans="1:13" s="551" customFormat="1" ht="13.5" customHeight="1" thickBot="1">
      <c r="A81" s="1366"/>
      <c r="B81" s="1344"/>
      <c r="C81" s="1369"/>
      <c r="D81" s="563" t="s">
        <v>574</v>
      </c>
      <c r="E81" s="564" t="s">
        <v>573</v>
      </c>
      <c r="F81" s="565"/>
      <c r="G81" s="864"/>
      <c r="H81" s="566">
        <f t="shared" si="20"/>
        <v>0</v>
      </c>
      <c r="I81" s="1327"/>
      <c r="J81" s="565"/>
      <c r="K81" s="864"/>
      <c r="L81" s="566">
        <f t="shared" si="19"/>
        <v>0</v>
      </c>
      <c r="M81" s="1340"/>
    </row>
    <row r="82" spans="1:13" s="551" customFormat="1" ht="13.5" customHeight="1" thickTop="1">
      <c r="A82" s="1365" t="s">
        <v>542</v>
      </c>
      <c r="B82" s="1377" t="s">
        <v>588</v>
      </c>
      <c r="C82" s="1367" t="s">
        <v>587</v>
      </c>
      <c r="D82" s="555" t="s">
        <v>569</v>
      </c>
      <c r="E82" s="556" t="s">
        <v>570</v>
      </c>
      <c r="F82" s="862"/>
      <c r="G82" s="862"/>
      <c r="H82" s="558">
        <f t="shared" si="20"/>
        <v>0</v>
      </c>
      <c r="I82" s="1325" t="s">
        <v>571</v>
      </c>
      <c r="J82" s="862"/>
      <c r="K82" s="862"/>
      <c r="L82" s="558">
        <f t="shared" si="19"/>
        <v>0</v>
      </c>
      <c r="M82" s="1338">
        <f>SUM(L82:L84)</f>
        <v>0</v>
      </c>
    </row>
    <row r="83" spans="1:13" s="551" customFormat="1" ht="13.5" customHeight="1">
      <c r="A83" s="1366"/>
      <c r="B83" s="1378"/>
      <c r="C83" s="1368"/>
      <c r="D83" s="559" t="s">
        <v>572</v>
      </c>
      <c r="E83" s="560" t="s">
        <v>573</v>
      </c>
      <c r="F83" s="863"/>
      <c r="G83" s="863"/>
      <c r="H83" s="562">
        <f t="shared" si="20"/>
        <v>0</v>
      </c>
      <c r="I83" s="1326"/>
      <c r="J83" s="863"/>
      <c r="K83" s="863"/>
      <c r="L83" s="562">
        <f t="shared" si="19"/>
        <v>0</v>
      </c>
      <c r="M83" s="1339"/>
    </row>
    <row r="84" spans="1:13" s="551" customFormat="1" ht="13.5" customHeight="1" thickBot="1">
      <c r="A84" s="1366"/>
      <c r="B84" s="1379"/>
      <c r="C84" s="1369"/>
      <c r="D84" s="563" t="s">
        <v>574</v>
      </c>
      <c r="E84" s="564" t="s">
        <v>573</v>
      </c>
      <c r="F84" s="864"/>
      <c r="G84" s="864"/>
      <c r="H84" s="566">
        <f t="shared" si="20"/>
        <v>0</v>
      </c>
      <c r="I84" s="1327"/>
      <c r="J84" s="864"/>
      <c r="K84" s="864"/>
      <c r="L84" s="566">
        <f t="shared" si="19"/>
        <v>0</v>
      </c>
      <c r="M84" s="1340"/>
    </row>
    <row r="85" spans="1:13" s="551" customFormat="1" ht="13.5" customHeight="1" thickTop="1">
      <c r="A85" s="1365" t="s">
        <v>544</v>
      </c>
      <c r="B85" s="1377" t="s">
        <v>589</v>
      </c>
      <c r="C85" s="1367" t="s">
        <v>583</v>
      </c>
      <c r="D85" s="555" t="s">
        <v>569</v>
      </c>
      <c r="E85" s="556" t="s">
        <v>570</v>
      </c>
      <c r="F85" s="557"/>
      <c r="G85" s="862"/>
      <c r="H85" s="558">
        <f>+F85+G85*13</f>
        <v>0</v>
      </c>
      <c r="I85" s="1325" t="s">
        <v>571</v>
      </c>
      <c r="J85" s="557"/>
      <c r="K85" s="862"/>
      <c r="L85" s="558">
        <f t="shared" si="19"/>
        <v>0</v>
      </c>
      <c r="M85" s="1338">
        <f>SUM(L85:L87)</f>
        <v>0</v>
      </c>
    </row>
    <row r="86" spans="1:13" s="551" customFormat="1" ht="13.5" customHeight="1">
      <c r="A86" s="1366"/>
      <c r="B86" s="1378"/>
      <c r="C86" s="1368"/>
      <c r="D86" s="559" t="s">
        <v>572</v>
      </c>
      <c r="E86" s="560" t="s">
        <v>573</v>
      </c>
      <c r="F86" s="561"/>
      <c r="G86" s="863"/>
      <c r="H86" s="562">
        <f t="shared" ref="H86:H87" si="21">+F86+G86*13</f>
        <v>0</v>
      </c>
      <c r="I86" s="1326"/>
      <c r="J86" s="561"/>
      <c r="K86" s="863"/>
      <c r="L86" s="562">
        <f t="shared" si="19"/>
        <v>0</v>
      </c>
      <c r="M86" s="1339"/>
    </row>
    <row r="87" spans="1:13" s="551" customFormat="1" ht="13.5" customHeight="1" thickBot="1">
      <c r="A87" s="1366"/>
      <c r="B87" s="1379"/>
      <c r="C87" s="1369"/>
      <c r="D87" s="563" t="s">
        <v>574</v>
      </c>
      <c r="E87" s="564" t="s">
        <v>573</v>
      </c>
      <c r="F87" s="565"/>
      <c r="G87" s="864"/>
      <c r="H87" s="566">
        <f t="shared" si="21"/>
        <v>0</v>
      </c>
      <c r="I87" s="1327"/>
      <c r="J87" s="565"/>
      <c r="K87" s="864"/>
      <c r="L87" s="566">
        <f t="shared" si="19"/>
        <v>0</v>
      </c>
      <c r="M87" s="1340"/>
    </row>
    <row r="88" spans="1:13" s="551" customFormat="1" ht="13.5" customHeight="1" thickTop="1">
      <c r="A88" s="1365">
        <v>224</v>
      </c>
      <c r="B88" s="1333" t="s">
        <v>590</v>
      </c>
      <c r="C88" s="1367" t="s">
        <v>583</v>
      </c>
      <c r="D88" s="555" t="s">
        <v>569</v>
      </c>
      <c r="E88" s="556" t="s">
        <v>570</v>
      </c>
      <c r="F88" s="557"/>
      <c r="G88" s="862"/>
      <c r="H88" s="558">
        <f>+F88+G88*13</f>
        <v>0</v>
      </c>
      <c r="I88" s="1325" t="s">
        <v>571</v>
      </c>
      <c r="J88" s="557"/>
      <c r="K88" s="862"/>
      <c r="L88" s="558">
        <f t="shared" si="19"/>
        <v>0</v>
      </c>
      <c r="M88" s="1338">
        <f>SUM(L88:L90)</f>
        <v>0</v>
      </c>
    </row>
    <row r="89" spans="1:13" s="551" customFormat="1" ht="13.5" customHeight="1">
      <c r="A89" s="1366"/>
      <c r="B89" s="1334"/>
      <c r="C89" s="1368"/>
      <c r="D89" s="559" t="s">
        <v>572</v>
      </c>
      <c r="E89" s="560" t="s">
        <v>573</v>
      </c>
      <c r="F89" s="561"/>
      <c r="G89" s="863"/>
      <c r="H89" s="562">
        <f t="shared" ref="H89:H90" si="22">+F89+G89*13</f>
        <v>0</v>
      </c>
      <c r="I89" s="1326"/>
      <c r="J89" s="561"/>
      <c r="K89" s="863"/>
      <c r="L89" s="562">
        <f t="shared" si="19"/>
        <v>0</v>
      </c>
      <c r="M89" s="1339"/>
    </row>
    <row r="90" spans="1:13" s="551" customFormat="1" ht="13.5" customHeight="1" thickBot="1">
      <c r="A90" s="1366"/>
      <c r="B90" s="1335"/>
      <c r="C90" s="1369"/>
      <c r="D90" s="563" t="s">
        <v>574</v>
      </c>
      <c r="E90" s="564" t="s">
        <v>573</v>
      </c>
      <c r="F90" s="565"/>
      <c r="G90" s="864"/>
      <c r="H90" s="566">
        <f t="shared" si="22"/>
        <v>0</v>
      </c>
      <c r="I90" s="1327"/>
      <c r="J90" s="565"/>
      <c r="K90" s="864"/>
      <c r="L90" s="566">
        <f t="shared" si="19"/>
        <v>0</v>
      </c>
      <c r="M90" s="1340"/>
    </row>
    <row r="91" spans="1:13" s="551" customFormat="1" ht="13.5" customHeight="1" thickTop="1">
      <c r="A91" s="1365">
        <v>225</v>
      </c>
      <c r="B91" s="1333" t="s">
        <v>591</v>
      </c>
      <c r="C91" s="1367" t="s">
        <v>583</v>
      </c>
      <c r="D91" s="555" t="s">
        <v>569</v>
      </c>
      <c r="E91" s="556" t="s">
        <v>570</v>
      </c>
      <c r="F91" s="557"/>
      <c r="G91" s="862"/>
      <c r="H91" s="558">
        <f>+F91+G91*13</f>
        <v>0</v>
      </c>
      <c r="I91" s="1325" t="s">
        <v>571</v>
      </c>
      <c r="J91" s="557"/>
      <c r="K91" s="862"/>
      <c r="L91" s="558">
        <f t="shared" si="19"/>
        <v>0</v>
      </c>
      <c r="M91" s="1338">
        <f>SUM(L91:L93)</f>
        <v>0</v>
      </c>
    </row>
    <row r="92" spans="1:13" s="551" customFormat="1" ht="13.5" customHeight="1">
      <c r="A92" s="1366"/>
      <c r="B92" s="1334"/>
      <c r="C92" s="1368"/>
      <c r="D92" s="559" t="s">
        <v>572</v>
      </c>
      <c r="E92" s="560" t="s">
        <v>573</v>
      </c>
      <c r="F92" s="561"/>
      <c r="G92" s="863"/>
      <c r="H92" s="562">
        <f t="shared" ref="H92:H93" si="23">+F92+G92*13</f>
        <v>0</v>
      </c>
      <c r="I92" s="1326"/>
      <c r="J92" s="561"/>
      <c r="K92" s="863"/>
      <c r="L92" s="562">
        <f t="shared" si="19"/>
        <v>0</v>
      </c>
      <c r="M92" s="1339"/>
    </row>
    <row r="93" spans="1:13" s="551" customFormat="1" ht="13.5" customHeight="1" thickBot="1">
      <c r="A93" s="1366"/>
      <c r="B93" s="1335"/>
      <c r="C93" s="1369"/>
      <c r="D93" s="563" t="s">
        <v>574</v>
      </c>
      <c r="E93" s="564" t="s">
        <v>573</v>
      </c>
      <c r="F93" s="565"/>
      <c r="G93" s="864"/>
      <c r="H93" s="566">
        <f t="shared" si="23"/>
        <v>0</v>
      </c>
      <c r="I93" s="1327"/>
      <c r="J93" s="565"/>
      <c r="K93" s="864"/>
      <c r="L93" s="566">
        <f t="shared" si="19"/>
        <v>0</v>
      </c>
      <c r="M93" s="1340"/>
    </row>
    <row r="94" spans="1:13" s="551" customFormat="1" ht="13.5" customHeight="1" thickTop="1" thickBot="1">
      <c r="A94" s="1320" t="s">
        <v>592</v>
      </c>
      <c r="B94" s="1321"/>
      <c r="C94" s="1322"/>
      <c r="D94" s="567" t="s">
        <v>569</v>
      </c>
      <c r="E94" s="556" t="s">
        <v>570</v>
      </c>
      <c r="F94" s="579">
        <f>SUMPRODUCT((MOD(ROW(F$13:F$93),3)=1)*F$13:F$93)</f>
        <v>0</v>
      </c>
      <c r="G94" s="579">
        <f>SUMPRODUCT((MOD(ROW(G$13:G$93),3)=1)*G$13:G$93)</f>
        <v>0</v>
      </c>
      <c r="H94" s="570">
        <f>SUMPRODUCT((MOD(ROW(H$13:H$93),3)=1)*H$13:H$93)</f>
        <v>0</v>
      </c>
      <c r="I94" s="1325" t="s">
        <v>571</v>
      </c>
      <c r="J94" s="579">
        <f>SUMPRODUCT((MOD(ROW(J$13:J$93),3)=1)*J$13:J$93)</f>
        <v>0</v>
      </c>
      <c r="K94" s="579">
        <f>SUMPRODUCT((MOD(ROW(K$13:K$93),3)=1)*K$13:K$93)</f>
        <v>0</v>
      </c>
      <c r="L94" s="558">
        <f>SUMPRODUCT((MOD(ROW(L$13:L$93),3)=1)*L$13:L$93)</f>
        <v>0</v>
      </c>
      <c r="M94" s="1328">
        <f>SUM(L94:L96)</f>
        <v>0</v>
      </c>
    </row>
    <row r="95" spans="1:13" s="551" customFormat="1" ht="13.5" customHeight="1" thickTop="1" thickBot="1">
      <c r="A95" s="1320"/>
      <c r="B95" s="1321"/>
      <c r="C95" s="1323"/>
      <c r="D95" s="571" t="s">
        <v>572</v>
      </c>
      <c r="E95" s="560" t="s">
        <v>573</v>
      </c>
      <c r="F95" s="580">
        <f>SUMPRODUCT((MOD(ROW(F$13:F$93),3)=2)*F$13:F$93)</f>
        <v>0</v>
      </c>
      <c r="G95" s="580">
        <f>SUMPRODUCT((MOD(ROW(G$13:G$93),3)=2)*G$13:G$93)</f>
        <v>0</v>
      </c>
      <c r="H95" s="574">
        <f>SUMPRODUCT((MOD(ROW(H$13:H$93),3)=2)*H$13:H$93)</f>
        <v>0</v>
      </c>
      <c r="I95" s="1326"/>
      <c r="J95" s="580">
        <f>SUMPRODUCT((MOD(ROW(J$13:J$93),3)=2)*J$13:J$93)</f>
        <v>0</v>
      </c>
      <c r="K95" s="580">
        <f>SUMPRODUCT((MOD(ROW(K$13:K$93),3)=2)*K$13:K$93)</f>
        <v>0</v>
      </c>
      <c r="L95" s="581">
        <f>SUMPRODUCT((MOD(ROW(L$13:L$93),3)=2)*L$13:L$93)</f>
        <v>0</v>
      </c>
      <c r="M95" s="1329"/>
    </row>
    <row r="96" spans="1:13" s="551" customFormat="1" ht="13.5" customHeight="1" thickTop="1" thickBot="1">
      <c r="A96" s="1320"/>
      <c r="B96" s="1321"/>
      <c r="C96" s="1324"/>
      <c r="D96" s="575" t="s">
        <v>579</v>
      </c>
      <c r="E96" s="564" t="s">
        <v>573</v>
      </c>
      <c r="F96" s="582">
        <f>SUMPRODUCT((MOD(ROW(F$13:F$93),3)=0)*F$13:F$93)</f>
        <v>0</v>
      </c>
      <c r="G96" s="582">
        <f>SUMPRODUCT((MOD(ROW(G$13:G$93),3)=0)*G$13:G$93)</f>
        <v>0</v>
      </c>
      <c r="H96" s="566">
        <f>SUMPRODUCT((MOD(ROW(H$13:H$93),3)=0)*H$13:H$93)</f>
        <v>0</v>
      </c>
      <c r="I96" s="1327"/>
      <c r="J96" s="582">
        <f>SUMPRODUCT((MOD(ROW(J$13:J$93),3)=0)*J$13:J$93)</f>
        <v>0</v>
      </c>
      <c r="K96" s="582">
        <f>SUMPRODUCT((MOD(ROW(K$13:K$93),3)=0)*K$13:K$93)</f>
        <v>0</v>
      </c>
      <c r="L96" s="566">
        <f>SUMPRODUCT((MOD(ROW(L$13:L$93),3)=0)*L$13:L$93)</f>
        <v>0</v>
      </c>
      <c r="M96" s="1330"/>
    </row>
    <row r="97" spans="1:13" s="551" customFormat="1" ht="13.5" customHeight="1" thickTop="1">
      <c r="A97" s="1365" t="s">
        <v>593</v>
      </c>
      <c r="B97" s="1371" t="s">
        <v>594</v>
      </c>
      <c r="C97" s="1367" t="s">
        <v>587</v>
      </c>
      <c r="D97" s="555" t="s">
        <v>569</v>
      </c>
      <c r="E97" s="556" t="s">
        <v>570</v>
      </c>
      <c r="F97" s="862"/>
      <c r="G97" s="862"/>
      <c r="H97" s="558">
        <f t="shared" si="20"/>
        <v>0</v>
      </c>
      <c r="I97" s="1325" t="s">
        <v>571</v>
      </c>
      <c r="J97" s="862"/>
      <c r="K97" s="862"/>
      <c r="L97" s="558">
        <f t="shared" si="19"/>
        <v>0</v>
      </c>
      <c r="M97" s="1374">
        <f>SUM(L97:L99)</f>
        <v>0</v>
      </c>
    </row>
    <row r="98" spans="1:13" s="551" customFormat="1" ht="13.5" customHeight="1">
      <c r="A98" s="1366"/>
      <c r="B98" s="1372"/>
      <c r="C98" s="1368"/>
      <c r="D98" s="559" t="s">
        <v>572</v>
      </c>
      <c r="E98" s="560" t="s">
        <v>573</v>
      </c>
      <c r="F98" s="863"/>
      <c r="G98" s="863"/>
      <c r="H98" s="562">
        <f t="shared" si="20"/>
        <v>0</v>
      </c>
      <c r="I98" s="1326"/>
      <c r="J98" s="863"/>
      <c r="K98" s="863"/>
      <c r="L98" s="562">
        <f t="shared" si="19"/>
        <v>0</v>
      </c>
      <c r="M98" s="1375"/>
    </row>
    <row r="99" spans="1:13" s="551" customFormat="1" ht="13.5" customHeight="1" thickBot="1">
      <c r="A99" s="1366"/>
      <c r="B99" s="1373"/>
      <c r="C99" s="1369"/>
      <c r="D99" s="563" t="s">
        <v>574</v>
      </c>
      <c r="E99" s="564" t="s">
        <v>573</v>
      </c>
      <c r="F99" s="864"/>
      <c r="G99" s="864"/>
      <c r="H99" s="566">
        <f t="shared" si="20"/>
        <v>0</v>
      </c>
      <c r="I99" s="1327"/>
      <c r="J99" s="864"/>
      <c r="K99" s="864"/>
      <c r="L99" s="566">
        <f t="shared" si="19"/>
        <v>0</v>
      </c>
      <c r="M99" s="1376"/>
    </row>
    <row r="100" spans="1:13" s="551" customFormat="1" ht="13.5" customHeight="1" thickTop="1">
      <c r="A100" s="1365" t="s">
        <v>595</v>
      </c>
      <c r="B100" s="1371" t="s">
        <v>596</v>
      </c>
      <c r="C100" s="1367" t="s">
        <v>587</v>
      </c>
      <c r="D100" s="555" t="s">
        <v>569</v>
      </c>
      <c r="E100" s="556" t="s">
        <v>570</v>
      </c>
      <c r="F100" s="862"/>
      <c r="G100" s="862"/>
      <c r="H100" s="558">
        <f t="shared" si="20"/>
        <v>0</v>
      </c>
      <c r="I100" s="1325" t="s">
        <v>571</v>
      </c>
      <c r="J100" s="862"/>
      <c r="K100" s="862"/>
      <c r="L100" s="558">
        <f t="shared" si="19"/>
        <v>0</v>
      </c>
      <c r="M100" s="1374">
        <f>SUM(L100:L102)</f>
        <v>0</v>
      </c>
    </row>
    <row r="101" spans="1:13" s="551" customFormat="1" ht="13.5" customHeight="1">
      <c r="A101" s="1366"/>
      <c r="B101" s="1372"/>
      <c r="C101" s="1368"/>
      <c r="D101" s="559" t="s">
        <v>572</v>
      </c>
      <c r="E101" s="560" t="s">
        <v>573</v>
      </c>
      <c r="F101" s="863"/>
      <c r="G101" s="863"/>
      <c r="H101" s="562">
        <f t="shared" si="20"/>
        <v>0</v>
      </c>
      <c r="I101" s="1326"/>
      <c r="J101" s="863"/>
      <c r="K101" s="863"/>
      <c r="L101" s="562">
        <f t="shared" si="19"/>
        <v>0</v>
      </c>
      <c r="M101" s="1375"/>
    </row>
    <row r="102" spans="1:13" s="551" customFormat="1" ht="13.5" customHeight="1" thickBot="1">
      <c r="A102" s="1366"/>
      <c r="B102" s="1373"/>
      <c r="C102" s="1369"/>
      <c r="D102" s="563" t="s">
        <v>574</v>
      </c>
      <c r="E102" s="564" t="s">
        <v>573</v>
      </c>
      <c r="F102" s="864"/>
      <c r="G102" s="864"/>
      <c r="H102" s="566">
        <f t="shared" si="20"/>
        <v>0</v>
      </c>
      <c r="I102" s="1327"/>
      <c r="J102" s="864"/>
      <c r="K102" s="864"/>
      <c r="L102" s="566">
        <f t="shared" si="19"/>
        <v>0</v>
      </c>
      <c r="M102" s="1376"/>
    </row>
    <row r="103" spans="1:13" s="551" customFormat="1" ht="13.5" customHeight="1" thickTop="1" thickBot="1">
      <c r="A103" s="1320" t="s">
        <v>597</v>
      </c>
      <c r="B103" s="1321"/>
      <c r="C103" s="1322"/>
      <c r="D103" s="567" t="s">
        <v>569</v>
      </c>
      <c r="E103" s="556" t="s">
        <v>570</v>
      </c>
      <c r="F103" s="579">
        <f>SUMPRODUCT((MOD(ROW(F$97:F$102),3)=1)*F$97:F$102)</f>
        <v>0</v>
      </c>
      <c r="G103" s="579">
        <f>SUMPRODUCT((MOD(ROW(G$97:G$102),3)=1)*G$97:G$102)</f>
        <v>0</v>
      </c>
      <c r="H103" s="570">
        <f>SUMPRODUCT((MOD(ROW(H$97:H$102),3)=1)*H$97:H$102)</f>
        <v>0</v>
      </c>
      <c r="I103" s="1325" t="s">
        <v>571</v>
      </c>
      <c r="J103" s="579">
        <f>SUMPRODUCT((MOD(ROW(J$97:J$102),3)=1)*J$97:J$102)</f>
        <v>0</v>
      </c>
      <c r="K103" s="579">
        <f>SUMPRODUCT((MOD(ROW(K$97:K$102),3)=1)*K$97:K$102)</f>
        <v>0</v>
      </c>
      <c r="L103" s="558">
        <f>SUMPRODUCT((MOD(ROW(L$97:L$102),3)=1)*L$97:L$102)</f>
        <v>0</v>
      </c>
      <c r="M103" s="1328">
        <f>SUM(L103:L105)</f>
        <v>0</v>
      </c>
    </row>
    <row r="104" spans="1:13" s="551" customFormat="1" ht="13.5" customHeight="1" thickTop="1" thickBot="1">
      <c r="A104" s="1320"/>
      <c r="B104" s="1321"/>
      <c r="C104" s="1323"/>
      <c r="D104" s="571" t="s">
        <v>572</v>
      </c>
      <c r="E104" s="560" t="s">
        <v>573</v>
      </c>
      <c r="F104" s="580">
        <f>SUMPRODUCT((MOD(ROW(F$97:F$102),3)=2)*F$97:F$102)</f>
        <v>0</v>
      </c>
      <c r="G104" s="580">
        <f>SUMPRODUCT((MOD(ROW(G$97:G$102),3)=2)*G$97:G$102)</f>
        <v>0</v>
      </c>
      <c r="H104" s="574">
        <f>SUMPRODUCT((MOD(ROW(H$97:H$102),3)=2)*H$97:H$102)</f>
        <v>0</v>
      </c>
      <c r="I104" s="1326"/>
      <c r="J104" s="580">
        <f>SUMPRODUCT((MOD(ROW(J$97:J$102),3)=2)*J$97:J$102)</f>
        <v>0</v>
      </c>
      <c r="K104" s="580">
        <f>SUMPRODUCT((MOD(ROW(K$97:K$102),3)=2)*K$97:K$102)</f>
        <v>0</v>
      </c>
      <c r="L104" s="581">
        <f>SUMPRODUCT((MOD(ROW(L$97:L$102),3)=2)*L$97:L$102)</f>
        <v>0</v>
      </c>
      <c r="M104" s="1329"/>
    </row>
    <row r="105" spans="1:13" s="551" customFormat="1" ht="13.5" customHeight="1" thickTop="1" thickBot="1">
      <c r="A105" s="1320"/>
      <c r="B105" s="1321"/>
      <c r="C105" s="1324"/>
      <c r="D105" s="575" t="s">
        <v>579</v>
      </c>
      <c r="E105" s="564" t="s">
        <v>573</v>
      </c>
      <c r="F105" s="582">
        <f>SUMPRODUCT((MOD(ROW(F$97:F$102),3)=0)*F$97:F$102)</f>
        <v>0</v>
      </c>
      <c r="G105" s="582">
        <f>SUMPRODUCT((MOD(ROW(G$97:G$102),3)=0)*G$97:G$102)</f>
        <v>0</v>
      </c>
      <c r="H105" s="566">
        <f>SUMPRODUCT((MOD(ROW(H$97:H$102),3)=0)*H$97:H$102)</f>
        <v>0</v>
      </c>
      <c r="I105" s="1327"/>
      <c r="J105" s="582">
        <f>SUMPRODUCT((MOD(ROW(J$97:J$102),3)=0)*J$97:J$102)</f>
        <v>0</v>
      </c>
      <c r="K105" s="582">
        <f>SUMPRODUCT((MOD(ROW(K$97:K$102),3)=0)*K$97:K$102)</f>
        <v>0</v>
      </c>
      <c r="L105" s="566">
        <f>SUMPRODUCT((MOD(ROW(L$97:L$102),3)=0)*L$97:L$102)</f>
        <v>0</v>
      </c>
      <c r="M105" s="1330"/>
    </row>
    <row r="106" spans="1:13" s="551" customFormat="1" ht="13.5" customHeight="1" thickTop="1">
      <c r="A106" s="1365">
        <v>401</v>
      </c>
      <c r="B106" s="1342" t="s">
        <v>475</v>
      </c>
      <c r="C106" s="1367" t="s">
        <v>587</v>
      </c>
      <c r="D106" s="555" t="s">
        <v>569</v>
      </c>
      <c r="E106" s="556" t="s">
        <v>570</v>
      </c>
      <c r="F106" s="862"/>
      <c r="G106" s="862"/>
      <c r="H106" s="558">
        <f t="shared" si="20"/>
        <v>0</v>
      </c>
      <c r="I106" s="1325" t="s">
        <v>571</v>
      </c>
      <c r="J106" s="862"/>
      <c r="K106" s="862"/>
      <c r="L106" s="558">
        <f t="shared" si="19"/>
        <v>0</v>
      </c>
      <c r="M106" s="1328">
        <f>SUM(L106:L108)</f>
        <v>0</v>
      </c>
    </row>
    <row r="107" spans="1:13" s="551" customFormat="1" ht="13.5" customHeight="1">
      <c r="A107" s="1366"/>
      <c r="B107" s="1343"/>
      <c r="C107" s="1368"/>
      <c r="D107" s="559" t="s">
        <v>572</v>
      </c>
      <c r="E107" s="560" t="s">
        <v>573</v>
      </c>
      <c r="F107" s="863"/>
      <c r="G107" s="863"/>
      <c r="H107" s="562">
        <f t="shared" si="20"/>
        <v>0</v>
      </c>
      <c r="I107" s="1326"/>
      <c r="J107" s="863"/>
      <c r="K107" s="863"/>
      <c r="L107" s="562">
        <f t="shared" si="19"/>
        <v>0</v>
      </c>
      <c r="M107" s="1329"/>
    </row>
    <row r="108" spans="1:13" s="551" customFormat="1" ht="13.5" customHeight="1" thickBot="1">
      <c r="A108" s="1366"/>
      <c r="B108" s="1344"/>
      <c r="C108" s="1369"/>
      <c r="D108" s="563" t="s">
        <v>574</v>
      </c>
      <c r="E108" s="564" t="s">
        <v>573</v>
      </c>
      <c r="F108" s="864"/>
      <c r="G108" s="864"/>
      <c r="H108" s="566">
        <f t="shared" si="20"/>
        <v>0</v>
      </c>
      <c r="I108" s="1327"/>
      <c r="J108" s="864"/>
      <c r="K108" s="864"/>
      <c r="L108" s="566">
        <f t="shared" si="19"/>
        <v>0</v>
      </c>
      <c r="M108" s="1330"/>
    </row>
    <row r="109" spans="1:13" s="551" customFormat="1" ht="13.5" customHeight="1" thickTop="1" thickBot="1">
      <c r="A109" s="1370" t="s">
        <v>598</v>
      </c>
      <c r="B109" s="1321"/>
      <c r="C109" s="1322"/>
      <c r="D109" s="567" t="s">
        <v>569</v>
      </c>
      <c r="E109" s="556" t="s">
        <v>570</v>
      </c>
      <c r="F109" s="579">
        <f>+F106</f>
        <v>0</v>
      </c>
      <c r="G109" s="579">
        <f t="shared" ref="G109:H109" si="24">+G106</f>
        <v>0</v>
      </c>
      <c r="H109" s="570">
        <f t="shared" si="24"/>
        <v>0</v>
      </c>
      <c r="I109" s="1325" t="s">
        <v>571</v>
      </c>
      <c r="J109" s="579">
        <f>+J106</f>
        <v>0</v>
      </c>
      <c r="K109" s="579">
        <f t="shared" ref="K109:L109" si="25">+K106</f>
        <v>0</v>
      </c>
      <c r="L109" s="558">
        <f t="shared" si="25"/>
        <v>0</v>
      </c>
      <c r="M109" s="1328">
        <f>SUM(L109:L111)</f>
        <v>0</v>
      </c>
    </row>
    <row r="110" spans="1:13" s="551" customFormat="1" ht="13.5" customHeight="1" thickTop="1" thickBot="1">
      <c r="A110" s="1320"/>
      <c r="B110" s="1321"/>
      <c r="C110" s="1323"/>
      <c r="D110" s="571" t="s">
        <v>572</v>
      </c>
      <c r="E110" s="560" t="s">
        <v>573</v>
      </c>
      <c r="F110" s="580">
        <f t="shared" ref="F110:H111" si="26">+F107</f>
        <v>0</v>
      </c>
      <c r="G110" s="580">
        <f t="shared" si="26"/>
        <v>0</v>
      </c>
      <c r="H110" s="574">
        <f t="shared" si="26"/>
        <v>0</v>
      </c>
      <c r="I110" s="1326"/>
      <c r="J110" s="580">
        <f t="shared" ref="J110:L111" si="27">+J107</f>
        <v>0</v>
      </c>
      <c r="K110" s="580">
        <f t="shared" si="27"/>
        <v>0</v>
      </c>
      <c r="L110" s="581">
        <f t="shared" si="27"/>
        <v>0</v>
      </c>
      <c r="M110" s="1329"/>
    </row>
    <row r="111" spans="1:13" s="551" customFormat="1" ht="13.5" customHeight="1" thickTop="1" thickBot="1">
      <c r="A111" s="1320"/>
      <c r="B111" s="1321"/>
      <c r="C111" s="1324"/>
      <c r="D111" s="575" t="s">
        <v>579</v>
      </c>
      <c r="E111" s="564" t="s">
        <v>573</v>
      </c>
      <c r="F111" s="582">
        <f t="shared" si="26"/>
        <v>0</v>
      </c>
      <c r="G111" s="582">
        <f t="shared" si="26"/>
        <v>0</v>
      </c>
      <c r="H111" s="566">
        <f t="shared" si="26"/>
        <v>0</v>
      </c>
      <c r="I111" s="1327"/>
      <c r="J111" s="582">
        <f t="shared" si="27"/>
        <v>0</v>
      </c>
      <c r="K111" s="582">
        <f t="shared" si="27"/>
        <v>0</v>
      </c>
      <c r="L111" s="566">
        <f t="shared" si="27"/>
        <v>0</v>
      </c>
      <c r="M111" s="1330"/>
    </row>
    <row r="112" spans="1:13" ht="13.5" customHeight="1" thickTop="1">
      <c r="A112" s="578"/>
    </row>
    <row r="113" spans="1:1" ht="13.5" customHeight="1">
      <c r="A113" s="578"/>
    </row>
  </sheetData>
  <mergeCells count="177">
    <mergeCell ref="I11:I12"/>
    <mergeCell ref="J11:J12"/>
    <mergeCell ref="K11:K12"/>
    <mergeCell ref="L11:L12"/>
    <mergeCell ref="M11:M12"/>
    <mergeCell ref="A13:A15"/>
    <mergeCell ref="B13:B15"/>
    <mergeCell ref="C13:C15"/>
    <mergeCell ref="I13:I15"/>
    <mergeCell ref="M13:M15"/>
    <mergeCell ref="A10:A12"/>
    <mergeCell ref="B10:B12"/>
    <mergeCell ref="C10:C12"/>
    <mergeCell ref="D10:D12"/>
    <mergeCell ref="E10:H10"/>
    <mergeCell ref="I10:M10"/>
    <mergeCell ref="E11:E12"/>
    <mergeCell ref="F11:F12"/>
    <mergeCell ref="G11:G12"/>
    <mergeCell ref="H11:H12"/>
    <mergeCell ref="A16:A18"/>
    <mergeCell ref="B16:B18"/>
    <mergeCell ref="C16:C18"/>
    <mergeCell ref="I16:I18"/>
    <mergeCell ref="M16:M18"/>
    <mergeCell ref="A19:A21"/>
    <mergeCell ref="B19:B21"/>
    <mergeCell ref="C19:C21"/>
    <mergeCell ref="I19:I21"/>
    <mergeCell ref="M19:M21"/>
    <mergeCell ref="A22:A24"/>
    <mergeCell ref="B22:B24"/>
    <mergeCell ref="C22:C24"/>
    <mergeCell ref="I22:I24"/>
    <mergeCell ref="M22:M24"/>
    <mergeCell ref="A25:A27"/>
    <mergeCell ref="B25:B27"/>
    <mergeCell ref="C25:C27"/>
    <mergeCell ref="I25:I27"/>
    <mergeCell ref="M25:M27"/>
    <mergeCell ref="A28:A30"/>
    <mergeCell ref="B28:B30"/>
    <mergeCell ref="C28:C30"/>
    <mergeCell ref="I28:I30"/>
    <mergeCell ref="M28:M30"/>
    <mergeCell ref="A31:A33"/>
    <mergeCell ref="B31:B33"/>
    <mergeCell ref="C31:C33"/>
    <mergeCell ref="I31:I33"/>
    <mergeCell ref="M31:M33"/>
    <mergeCell ref="A34:A36"/>
    <mergeCell ref="B34:B36"/>
    <mergeCell ref="C34:C36"/>
    <mergeCell ref="I34:I36"/>
    <mergeCell ref="M34:M36"/>
    <mergeCell ref="A37:A39"/>
    <mergeCell ref="B37:B39"/>
    <mergeCell ref="C37:C39"/>
    <mergeCell ref="I37:I39"/>
    <mergeCell ref="M37:M39"/>
    <mergeCell ref="A40:A42"/>
    <mergeCell ref="B40:B42"/>
    <mergeCell ref="C40:C42"/>
    <mergeCell ref="I40:I42"/>
    <mergeCell ref="M40:M42"/>
    <mergeCell ref="A43:A45"/>
    <mergeCell ref="B43:B45"/>
    <mergeCell ref="C43:C45"/>
    <mergeCell ref="I43:I45"/>
    <mergeCell ref="M43:M45"/>
    <mergeCell ref="A46:A48"/>
    <mergeCell ref="B46:B48"/>
    <mergeCell ref="C46:C48"/>
    <mergeCell ref="I46:I48"/>
    <mergeCell ref="M46:M48"/>
    <mergeCell ref="A49:A51"/>
    <mergeCell ref="B49:B51"/>
    <mergeCell ref="C49:C51"/>
    <mergeCell ref="I49:I51"/>
    <mergeCell ref="M49:M51"/>
    <mergeCell ref="A52:A54"/>
    <mergeCell ref="B52:B54"/>
    <mergeCell ref="C52:C54"/>
    <mergeCell ref="I52:I54"/>
    <mergeCell ref="M52:M54"/>
    <mergeCell ref="A55:A57"/>
    <mergeCell ref="B55:B57"/>
    <mergeCell ref="C55:C57"/>
    <mergeCell ref="I55:I57"/>
    <mergeCell ref="M55:M57"/>
    <mergeCell ref="A58:A60"/>
    <mergeCell ref="B58:B60"/>
    <mergeCell ref="C58:C60"/>
    <mergeCell ref="I58:I60"/>
    <mergeCell ref="M58:M60"/>
    <mergeCell ref="A61:A63"/>
    <mergeCell ref="B61:B63"/>
    <mergeCell ref="C61:C63"/>
    <mergeCell ref="I61:I63"/>
    <mergeCell ref="M61:M63"/>
    <mergeCell ref="A64:A66"/>
    <mergeCell ref="B64:B66"/>
    <mergeCell ref="C64:C66"/>
    <mergeCell ref="I64:I66"/>
    <mergeCell ref="M64:M66"/>
    <mergeCell ref="A67:A69"/>
    <mergeCell ref="B67:B69"/>
    <mergeCell ref="C67:C69"/>
    <mergeCell ref="I67:I69"/>
    <mergeCell ref="M67:M69"/>
    <mergeCell ref="A70:A72"/>
    <mergeCell ref="B70:B72"/>
    <mergeCell ref="C70:C72"/>
    <mergeCell ref="I70:I72"/>
    <mergeCell ref="M70:M72"/>
    <mergeCell ref="A73:A75"/>
    <mergeCell ref="B73:B75"/>
    <mergeCell ref="C73:C75"/>
    <mergeCell ref="I73:I75"/>
    <mergeCell ref="M73:M75"/>
    <mergeCell ref="A76:A78"/>
    <mergeCell ref="B76:B78"/>
    <mergeCell ref="C76:C78"/>
    <mergeCell ref="I76:I78"/>
    <mergeCell ref="M76:M78"/>
    <mergeCell ref="A79:A81"/>
    <mergeCell ref="B79:B81"/>
    <mergeCell ref="C79:C81"/>
    <mergeCell ref="I79:I81"/>
    <mergeCell ref="M79:M81"/>
    <mergeCell ref="A82:A84"/>
    <mergeCell ref="B82:B84"/>
    <mergeCell ref="C82:C84"/>
    <mergeCell ref="I82:I84"/>
    <mergeCell ref="M82:M84"/>
    <mergeCell ref="A85:A87"/>
    <mergeCell ref="B85:B87"/>
    <mergeCell ref="C85:C87"/>
    <mergeCell ref="I85:I87"/>
    <mergeCell ref="M85:M87"/>
    <mergeCell ref="A88:A90"/>
    <mergeCell ref="B88:B90"/>
    <mergeCell ref="C88:C90"/>
    <mergeCell ref="I88:I90"/>
    <mergeCell ref="M88:M90"/>
    <mergeCell ref="A91:A93"/>
    <mergeCell ref="B91:B93"/>
    <mergeCell ref="C91:C93"/>
    <mergeCell ref="I91:I93"/>
    <mergeCell ref="M91:M93"/>
    <mergeCell ref="A94:B96"/>
    <mergeCell ref="C94:C96"/>
    <mergeCell ref="I94:I96"/>
    <mergeCell ref="M94:M96"/>
    <mergeCell ref="A97:A99"/>
    <mergeCell ref="B97:B99"/>
    <mergeCell ref="C97:C99"/>
    <mergeCell ref="I97:I99"/>
    <mergeCell ref="M97:M99"/>
    <mergeCell ref="A100:A102"/>
    <mergeCell ref="B100:B102"/>
    <mergeCell ref="C100:C102"/>
    <mergeCell ref="I100:I102"/>
    <mergeCell ref="M100:M102"/>
    <mergeCell ref="A103:B105"/>
    <mergeCell ref="C103:C105"/>
    <mergeCell ref="I103:I105"/>
    <mergeCell ref="M103:M105"/>
    <mergeCell ref="A106:A108"/>
    <mergeCell ref="B106:B108"/>
    <mergeCell ref="C106:C108"/>
    <mergeCell ref="I106:I108"/>
    <mergeCell ref="M106:M108"/>
    <mergeCell ref="A109:B111"/>
    <mergeCell ref="C109:C111"/>
    <mergeCell ref="I109:I111"/>
    <mergeCell ref="M109:M111"/>
  </mergeCells>
  <phoneticPr fontId="8"/>
  <printOptions horizontalCentered="1"/>
  <pageMargins left="0.39370078740157483" right="0.19685039370078741" top="0.51181102362204722" bottom="0.27559055118110237" header="0.51181102362204722" footer="0.19685039370078741"/>
  <pageSetup paperSize="9" scale="60" orientation="portrait" r:id="rId1"/>
  <headerFooter alignWithMargins="0"/>
  <rowBreaks count="1" manualBreakCount="1">
    <brk id="96" max="12" man="1"/>
  </rowBreaks>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88"/>
  <sheetViews>
    <sheetView showZeros="0" view="pageBreakPreview" zoomScaleNormal="100" zoomScaleSheetLayoutView="100" workbookViewId="0">
      <selection activeCell="S80" sqref="S80:S82"/>
    </sheetView>
  </sheetViews>
  <sheetFormatPr defaultColWidth="8.85546875" defaultRowHeight="13.5" customHeight="1"/>
  <cols>
    <col min="1" max="1" width="13.42578125" style="551" customWidth="1"/>
    <col min="2" max="25" width="11.28515625" style="550" customWidth="1"/>
    <col min="26" max="16384" width="8.85546875" style="550"/>
  </cols>
  <sheetData>
    <row r="1" spans="1:27" ht="13.5" customHeight="1">
      <c r="A1" s="521" t="s">
        <v>599</v>
      </c>
      <c r="D1" s="550" t="s">
        <v>600</v>
      </c>
      <c r="E1" s="583" t="s">
        <v>601</v>
      </c>
      <c r="F1" s="866"/>
      <c r="H1" s="584" t="s">
        <v>455</v>
      </c>
      <c r="I1" s="1535"/>
      <c r="J1" s="1536"/>
      <c r="L1" s="585" t="s">
        <v>602</v>
      </c>
      <c r="M1" s="585"/>
      <c r="N1" s="586"/>
      <c r="Q1" s="1537" t="s">
        <v>1</v>
      </c>
      <c r="R1" s="1538"/>
      <c r="S1" s="867"/>
      <c r="U1" s="1539" t="s">
        <v>603</v>
      </c>
      <c r="V1" s="1539"/>
      <c r="W1" s="868"/>
      <c r="Y1" s="587" t="s">
        <v>604</v>
      </c>
    </row>
    <row r="2" spans="1:27" ht="13.5" customHeight="1" thickBot="1">
      <c r="A2" s="521" t="s">
        <v>605</v>
      </c>
      <c r="E2" s="524" t="s">
        <v>606</v>
      </c>
      <c r="L2" s="524"/>
      <c r="U2" s="588" t="s">
        <v>607</v>
      </c>
    </row>
    <row r="3" spans="1:27" ht="13.5" customHeight="1" thickTop="1" thickBot="1">
      <c r="A3" s="589"/>
      <c r="B3" s="1400" t="s">
        <v>608</v>
      </c>
      <c r="C3" s="1401"/>
      <c r="D3" s="1401"/>
      <c r="E3" s="1401"/>
      <c r="F3" s="1402"/>
      <c r="G3" s="1400" t="s">
        <v>569</v>
      </c>
      <c r="H3" s="1401"/>
      <c r="I3" s="1401"/>
      <c r="J3" s="1401"/>
      <c r="K3" s="1401"/>
      <c r="L3" s="1401"/>
      <c r="M3" s="1401"/>
      <c r="N3" s="1402"/>
      <c r="O3" s="1400" t="s">
        <v>609</v>
      </c>
      <c r="P3" s="1401"/>
      <c r="Q3" s="1401"/>
      <c r="R3" s="1402"/>
      <c r="S3" s="1518" t="s">
        <v>610</v>
      </c>
      <c r="T3" s="1519"/>
      <c r="U3" s="1519"/>
      <c r="V3" s="1519"/>
      <c r="W3" s="1519"/>
      <c r="X3" s="1520"/>
      <c r="AA3" s="590"/>
    </row>
    <row r="4" spans="1:27" ht="13.5" customHeight="1" thickTop="1">
      <c r="A4" s="591"/>
      <c r="B4" s="1452" t="s">
        <v>611</v>
      </c>
      <c r="C4" s="1543"/>
      <c r="D4" s="1543" t="s">
        <v>612</v>
      </c>
      <c r="E4" s="1523" t="s">
        <v>613</v>
      </c>
      <c r="F4" s="1525"/>
      <c r="G4" s="1523" t="s">
        <v>614</v>
      </c>
      <c r="H4" s="1524"/>
      <c r="I4" s="1524"/>
      <c r="J4" s="1525"/>
      <c r="K4" s="1523" t="s">
        <v>615</v>
      </c>
      <c r="L4" s="1524"/>
      <c r="M4" s="1524"/>
      <c r="N4" s="1525"/>
      <c r="O4" s="1523" t="s">
        <v>616</v>
      </c>
      <c r="P4" s="1524"/>
      <c r="Q4" s="1524"/>
      <c r="R4" s="1525"/>
      <c r="S4" s="1540"/>
      <c r="T4" s="1541"/>
      <c r="U4" s="1541"/>
      <c r="V4" s="1541"/>
      <c r="W4" s="1541"/>
      <c r="X4" s="1542"/>
      <c r="AA4" s="592" t="s">
        <v>617</v>
      </c>
    </row>
    <row r="5" spans="1:27" ht="13.5" customHeight="1">
      <c r="A5" s="591"/>
      <c r="B5" s="1462"/>
      <c r="C5" s="1544"/>
      <c r="D5" s="1544"/>
      <c r="E5" s="1526" t="s">
        <v>618</v>
      </c>
      <c r="F5" s="1527"/>
      <c r="G5" s="1528" t="s">
        <v>619</v>
      </c>
      <c r="H5" s="1529"/>
      <c r="I5" s="1531" t="s">
        <v>620</v>
      </c>
      <c r="J5" s="1532"/>
      <c r="K5" s="1528" t="s">
        <v>621</v>
      </c>
      <c r="L5" s="1529"/>
      <c r="M5" s="1531" t="s">
        <v>620</v>
      </c>
      <c r="N5" s="1532"/>
      <c r="O5" s="1528" t="s">
        <v>622</v>
      </c>
      <c r="P5" s="1529"/>
      <c r="Q5" s="1531" t="s">
        <v>620</v>
      </c>
      <c r="R5" s="1532"/>
      <c r="S5" s="1540"/>
      <c r="T5" s="1541"/>
      <c r="U5" s="1541"/>
      <c r="V5" s="1541"/>
      <c r="W5" s="1541"/>
      <c r="X5" s="1542"/>
      <c r="AA5" s="592" t="s">
        <v>623</v>
      </c>
    </row>
    <row r="6" spans="1:27" ht="13.5" customHeight="1">
      <c r="A6" s="591"/>
      <c r="B6" s="1462"/>
      <c r="C6" s="1544"/>
      <c r="D6" s="1544"/>
      <c r="E6" s="1523"/>
      <c r="F6" s="1525"/>
      <c r="G6" s="1523"/>
      <c r="H6" s="1530"/>
      <c r="I6" s="1533"/>
      <c r="J6" s="1534"/>
      <c r="K6" s="1523"/>
      <c r="L6" s="1530"/>
      <c r="M6" s="1533"/>
      <c r="N6" s="1534"/>
      <c r="O6" s="1523"/>
      <c r="P6" s="1530"/>
      <c r="Q6" s="1533"/>
      <c r="R6" s="1534"/>
      <c r="S6" s="1540"/>
      <c r="T6" s="1541"/>
      <c r="U6" s="1541"/>
      <c r="V6" s="1541"/>
      <c r="W6" s="1541"/>
      <c r="X6" s="1542"/>
    </row>
    <row r="7" spans="1:27" ht="13.5" customHeight="1" thickBot="1">
      <c r="A7" s="593"/>
      <c r="B7" s="594" t="s">
        <v>624</v>
      </c>
      <c r="C7" s="595" t="s">
        <v>625</v>
      </c>
      <c r="D7" s="595" t="s">
        <v>626</v>
      </c>
      <c r="E7" s="594" t="s">
        <v>624</v>
      </c>
      <c r="F7" s="596" t="s">
        <v>625</v>
      </c>
      <c r="G7" s="597" t="s">
        <v>624</v>
      </c>
      <c r="H7" s="598" t="s">
        <v>625</v>
      </c>
      <c r="I7" s="598" t="s">
        <v>624</v>
      </c>
      <c r="J7" s="599" t="s">
        <v>625</v>
      </c>
      <c r="K7" s="597" t="s">
        <v>624</v>
      </c>
      <c r="L7" s="598" t="s">
        <v>625</v>
      </c>
      <c r="M7" s="598" t="s">
        <v>624</v>
      </c>
      <c r="N7" s="600" t="s">
        <v>625</v>
      </c>
      <c r="O7" s="597" t="s">
        <v>624</v>
      </c>
      <c r="P7" s="598" t="s">
        <v>625</v>
      </c>
      <c r="Q7" s="598" t="s">
        <v>624</v>
      </c>
      <c r="R7" s="599" t="s">
        <v>625</v>
      </c>
      <c r="S7" s="1411"/>
      <c r="T7" s="1521"/>
      <c r="U7" s="1521"/>
      <c r="V7" s="1521"/>
      <c r="W7" s="1521"/>
      <c r="X7" s="1522"/>
    </row>
    <row r="8" spans="1:27" ht="13.5" customHeight="1" thickTop="1">
      <c r="A8" s="601" t="s">
        <v>627</v>
      </c>
      <c r="B8" s="602"/>
      <c r="C8" s="603"/>
      <c r="D8" s="603"/>
      <c r="E8" s="602"/>
      <c r="F8" s="604"/>
      <c r="G8" s="602"/>
      <c r="H8" s="603"/>
      <c r="I8" s="603"/>
      <c r="J8" s="603"/>
      <c r="K8" s="602"/>
      <c r="L8" s="603"/>
      <c r="M8" s="603"/>
      <c r="N8" s="603"/>
      <c r="O8" s="602"/>
      <c r="P8" s="603"/>
      <c r="Q8" s="603"/>
      <c r="R8" s="603"/>
      <c r="S8" s="1508" t="s">
        <v>628</v>
      </c>
      <c r="T8" s="1509"/>
      <c r="U8" s="1509"/>
      <c r="V8" s="1509"/>
      <c r="W8" s="1509"/>
      <c r="X8" s="1510"/>
    </row>
    <row r="9" spans="1:27" ht="13.5" customHeight="1">
      <c r="A9" s="876"/>
      <c r="B9" s="869"/>
      <c r="C9" s="877"/>
      <c r="D9" s="867"/>
      <c r="E9" s="605">
        <f t="shared" ref="E9:E18" si="0">+B9*D9</f>
        <v>0</v>
      </c>
      <c r="F9" s="606">
        <f t="shared" ref="F9:F18" si="1">+C9*D9</f>
        <v>0</v>
      </c>
      <c r="G9" s="873"/>
      <c r="H9" s="874"/>
      <c r="I9" s="607">
        <f>+G9*$D9</f>
        <v>0</v>
      </c>
      <c r="J9" s="608">
        <f t="shared" ref="I9:J18" si="2">+H9*$D9</f>
        <v>0</v>
      </c>
      <c r="K9" s="871"/>
      <c r="L9" s="872"/>
      <c r="M9" s="609">
        <f t="shared" ref="M9:N18" si="3">+K9*$D9</f>
        <v>0</v>
      </c>
      <c r="N9" s="610">
        <f t="shared" si="3"/>
        <v>0</v>
      </c>
      <c r="O9" s="869"/>
      <c r="P9" s="870"/>
      <c r="Q9" s="611">
        <f t="shared" ref="Q9:R18" si="4">+O9*$D9</f>
        <v>0</v>
      </c>
      <c r="R9" s="606">
        <f t="shared" si="4"/>
        <v>0</v>
      </c>
      <c r="S9" s="612"/>
      <c r="T9" s="613"/>
      <c r="U9" s="613"/>
      <c r="V9" s="613"/>
      <c r="W9" s="613"/>
      <c r="X9" s="614"/>
    </row>
    <row r="10" spans="1:27" ht="13.5" customHeight="1">
      <c r="A10" s="876"/>
      <c r="B10" s="869"/>
      <c r="C10" s="877"/>
      <c r="D10" s="867"/>
      <c r="E10" s="605">
        <f t="shared" si="0"/>
        <v>0</v>
      </c>
      <c r="F10" s="606">
        <f t="shared" si="1"/>
        <v>0</v>
      </c>
      <c r="G10" s="873"/>
      <c r="H10" s="874"/>
      <c r="I10" s="607">
        <f t="shared" si="2"/>
        <v>0</v>
      </c>
      <c r="J10" s="608">
        <f t="shared" si="2"/>
        <v>0</v>
      </c>
      <c r="K10" s="871"/>
      <c r="L10" s="872"/>
      <c r="M10" s="609">
        <f t="shared" si="3"/>
        <v>0</v>
      </c>
      <c r="N10" s="610">
        <f t="shared" si="3"/>
        <v>0</v>
      </c>
      <c r="O10" s="869"/>
      <c r="P10" s="870"/>
      <c r="Q10" s="611">
        <f t="shared" si="4"/>
        <v>0</v>
      </c>
      <c r="R10" s="606">
        <f t="shared" si="4"/>
        <v>0</v>
      </c>
      <c r="S10" s="612"/>
      <c r="T10" s="613"/>
      <c r="U10" s="613"/>
      <c r="V10" s="613"/>
      <c r="W10" s="613"/>
      <c r="X10" s="614"/>
    </row>
    <row r="11" spans="1:27" ht="13.5" customHeight="1">
      <c r="A11" s="876"/>
      <c r="B11" s="869"/>
      <c r="C11" s="877"/>
      <c r="D11" s="867"/>
      <c r="E11" s="605">
        <f t="shared" si="0"/>
        <v>0</v>
      </c>
      <c r="F11" s="606">
        <f t="shared" si="1"/>
        <v>0</v>
      </c>
      <c r="G11" s="873"/>
      <c r="H11" s="874"/>
      <c r="I11" s="607">
        <f t="shared" si="2"/>
        <v>0</v>
      </c>
      <c r="J11" s="608">
        <f t="shared" si="2"/>
        <v>0</v>
      </c>
      <c r="K11" s="871"/>
      <c r="L11" s="872"/>
      <c r="M11" s="609">
        <f t="shared" si="3"/>
        <v>0</v>
      </c>
      <c r="N11" s="610">
        <f t="shared" si="3"/>
        <v>0</v>
      </c>
      <c r="O11" s="869"/>
      <c r="P11" s="870"/>
      <c r="Q11" s="611">
        <f t="shared" si="4"/>
        <v>0</v>
      </c>
      <c r="R11" s="606">
        <f t="shared" si="4"/>
        <v>0</v>
      </c>
      <c r="S11" s="612"/>
      <c r="T11" s="613"/>
      <c r="U11" s="613"/>
      <c r="V11" s="613"/>
      <c r="W11" s="613"/>
      <c r="X11" s="614"/>
    </row>
    <row r="12" spans="1:27" ht="13.5" customHeight="1">
      <c r="A12" s="876"/>
      <c r="B12" s="869"/>
      <c r="C12" s="877"/>
      <c r="D12" s="867"/>
      <c r="E12" s="605">
        <f t="shared" si="0"/>
        <v>0</v>
      </c>
      <c r="F12" s="606">
        <f t="shared" si="1"/>
        <v>0</v>
      </c>
      <c r="G12" s="873"/>
      <c r="H12" s="874"/>
      <c r="I12" s="607">
        <f t="shared" si="2"/>
        <v>0</v>
      </c>
      <c r="J12" s="608">
        <f t="shared" si="2"/>
        <v>0</v>
      </c>
      <c r="K12" s="871"/>
      <c r="L12" s="872"/>
      <c r="M12" s="609">
        <f t="shared" si="3"/>
        <v>0</v>
      </c>
      <c r="N12" s="610">
        <f t="shared" si="3"/>
        <v>0</v>
      </c>
      <c r="O12" s="869"/>
      <c r="P12" s="870"/>
      <c r="Q12" s="611">
        <f t="shared" si="4"/>
        <v>0</v>
      </c>
      <c r="R12" s="606">
        <f t="shared" si="4"/>
        <v>0</v>
      </c>
      <c r="S12" s="612"/>
      <c r="T12" s="613"/>
      <c r="U12" s="613"/>
      <c r="V12" s="613"/>
      <c r="W12" s="613"/>
      <c r="X12" s="614"/>
    </row>
    <row r="13" spans="1:27" ht="13.5" customHeight="1">
      <c r="A13" s="876"/>
      <c r="B13" s="869"/>
      <c r="C13" s="877"/>
      <c r="D13" s="867"/>
      <c r="E13" s="605">
        <f t="shared" si="0"/>
        <v>0</v>
      </c>
      <c r="F13" s="606">
        <f t="shared" si="1"/>
        <v>0</v>
      </c>
      <c r="G13" s="873"/>
      <c r="H13" s="874"/>
      <c r="I13" s="607">
        <f t="shared" si="2"/>
        <v>0</v>
      </c>
      <c r="J13" s="608">
        <f t="shared" si="2"/>
        <v>0</v>
      </c>
      <c r="K13" s="871"/>
      <c r="L13" s="872"/>
      <c r="M13" s="609">
        <f t="shared" si="3"/>
        <v>0</v>
      </c>
      <c r="N13" s="610">
        <f t="shared" si="3"/>
        <v>0</v>
      </c>
      <c r="O13" s="869"/>
      <c r="P13" s="870"/>
      <c r="Q13" s="611">
        <f t="shared" si="4"/>
        <v>0</v>
      </c>
      <c r="R13" s="606">
        <f t="shared" si="4"/>
        <v>0</v>
      </c>
      <c r="S13" s="612"/>
      <c r="T13" s="613"/>
      <c r="U13" s="613"/>
      <c r="V13" s="613"/>
      <c r="W13" s="613"/>
      <c r="X13" s="614"/>
    </row>
    <row r="14" spans="1:27" ht="13.5" customHeight="1">
      <c r="A14" s="876"/>
      <c r="B14" s="869"/>
      <c r="C14" s="877"/>
      <c r="D14" s="867"/>
      <c r="E14" s="605">
        <f t="shared" si="0"/>
        <v>0</v>
      </c>
      <c r="F14" s="606">
        <f t="shared" si="1"/>
        <v>0</v>
      </c>
      <c r="G14" s="873"/>
      <c r="H14" s="874"/>
      <c r="I14" s="607">
        <f t="shared" si="2"/>
        <v>0</v>
      </c>
      <c r="J14" s="608">
        <f t="shared" si="2"/>
        <v>0</v>
      </c>
      <c r="K14" s="871"/>
      <c r="L14" s="872"/>
      <c r="M14" s="609">
        <f t="shared" si="3"/>
        <v>0</v>
      </c>
      <c r="N14" s="610">
        <f t="shared" si="3"/>
        <v>0</v>
      </c>
      <c r="O14" s="869"/>
      <c r="P14" s="870"/>
      <c r="Q14" s="611">
        <f t="shared" si="4"/>
        <v>0</v>
      </c>
      <c r="R14" s="606">
        <f t="shared" si="4"/>
        <v>0</v>
      </c>
      <c r="S14" s="612"/>
      <c r="T14" s="613"/>
      <c r="U14" s="613"/>
      <c r="V14" s="613"/>
      <c r="W14" s="613"/>
      <c r="X14" s="614"/>
    </row>
    <row r="15" spans="1:27" ht="13.5" customHeight="1">
      <c r="A15" s="876"/>
      <c r="B15" s="869"/>
      <c r="C15" s="877"/>
      <c r="D15" s="867"/>
      <c r="E15" s="605">
        <f t="shared" si="0"/>
        <v>0</v>
      </c>
      <c r="F15" s="606">
        <f t="shared" si="1"/>
        <v>0</v>
      </c>
      <c r="G15" s="873"/>
      <c r="H15" s="874"/>
      <c r="I15" s="607">
        <f t="shared" si="2"/>
        <v>0</v>
      </c>
      <c r="J15" s="608">
        <f t="shared" si="2"/>
        <v>0</v>
      </c>
      <c r="K15" s="871"/>
      <c r="L15" s="872"/>
      <c r="M15" s="609">
        <f t="shared" si="3"/>
        <v>0</v>
      </c>
      <c r="N15" s="610">
        <f t="shared" si="3"/>
        <v>0</v>
      </c>
      <c r="O15" s="869"/>
      <c r="P15" s="870"/>
      <c r="Q15" s="611">
        <f t="shared" si="4"/>
        <v>0</v>
      </c>
      <c r="R15" s="606">
        <f t="shared" si="4"/>
        <v>0</v>
      </c>
      <c r="S15" s="615"/>
      <c r="T15" s="613"/>
      <c r="U15" s="613"/>
      <c r="V15" s="613"/>
      <c r="W15" s="613"/>
      <c r="X15" s="614"/>
    </row>
    <row r="16" spans="1:27" ht="13.5" customHeight="1">
      <c r="A16" s="876"/>
      <c r="B16" s="869"/>
      <c r="C16" s="877"/>
      <c r="D16" s="867"/>
      <c r="E16" s="605">
        <f t="shared" si="0"/>
        <v>0</v>
      </c>
      <c r="F16" s="606">
        <f t="shared" si="1"/>
        <v>0</v>
      </c>
      <c r="G16" s="873"/>
      <c r="H16" s="874"/>
      <c r="I16" s="607">
        <f t="shared" si="2"/>
        <v>0</v>
      </c>
      <c r="J16" s="608">
        <f t="shared" si="2"/>
        <v>0</v>
      </c>
      <c r="K16" s="871"/>
      <c r="L16" s="872"/>
      <c r="M16" s="609">
        <f t="shared" si="3"/>
        <v>0</v>
      </c>
      <c r="N16" s="610">
        <f t="shared" si="3"/>
        <v>0</v>
      </c>
      <c r="O16" s="869"/>
      <c r="P16" s="870"/>
      <c r="Q16" s="611">
        <f t="shared" si="4"/>
        <v>0</v>
      </c>
      <c r="R16" s="606">
        <f t="shared" si="4"/>
        <v>0</v>
      </c>
      <c r="S16" s="612"/>
      <c r="T16" s="613"/>
      <c r="U16" s="613"/>
      <c r="V16" s="613"/>
      <c r="W16" s="613"/>
      <c r="X16" s="614"/>
    </row>
    <row r="17" spans="1:24" ht="13.5" customHeight="1">
      <c r="A17" s="876"/>
      <c r="B17" s="869"/>
      <c r="C17" s="877"/>
      <c r="D17" s="867"/>
      <c r="E17" s="605">
        <f t="shared" si="0"/>
        <v>0</v>
      </c>
      <c r="F17" s="606">
        <f t="shared" si="1"/>
        <v>0</v>
      </c>
      <c r="G17" s="873"/>
      <c r="H17" s="874"/>
      <c r="I17" s="607">
        <f t="shared" si="2"/>
        <v>0</v>
      </c>
      <c r="J17" s="608">
        <f t="shared" si="2"/>
        <v>0</v>
      </c>
      <c r="K17" s="871"/>
      <c r="L17" s="872"/>
      <c r="M17" s="609">
        <f t="shared" si="3"/>
        <v>0</v>
      </c>
      <c r="N17" s="610">
        <f t="shared" si="3"/>
        <v>0</v>
      </c>
      <c r="O17" s="869"/>
      <c r="P17" s="870"/>
      <c r="Q17" s="611">
        <f t="shared" si="4"/>
        <v>0</v>
      </c>
      <c r="R17" s="606">
        <f t="shared" si="4"/>
        <v>0</v>
      </c>
      <c r="S17" s="612"/>
      <c r="T17" s="613"/>
      <c r="U17" s="613"/>
      <c r="V17" s="613"/>
      <c r="W17" s="613"/>
      <c r="X17" s="614"/>
    </row>
    <row r="18" spans="1:24" ht="13.5" customHeight="1">
      <c r="A18" s="876"/>
      <c r="B18" s="869"/>
      <c r="C18" s="877"/>
      <c r="D18" s="867"/>
      <c r="E18" s="605">
        <f t="shared" si="0"/>
        <v>0</v>
      </c>
      <c r="F18" s="606">
        <f t="shared" si="1"/>
        <v>0</v>
      </c>
      <c r="G18" s="873"/>
      <c r="H18" s="874"/>
      <c r="I18" s="607">
        <f t="shared" si="2"/>
        <v>0</v>
      </c>
      <c r="J18" s="608">
        <f t="shared" si="2"/>
        <v>0</v>
      </c>
      <c r="K18" s="871"/>
      <c r="L18" s="872"/>
      <c r="M18" s="609">
        <f t="shared" si="3"/>
        <v>0</v>
      </c>
      <c r="N18" s="610">
        <f t="shared" si="3"/>
        <v>0</v>
      </c>
      <c r="O18" s="869"/>
      <c r="P18" s="870"/>
      <c r="Q18" s="611">
        <f t="shared" si="4"/>
        <v>0</v>
      </c>
      <c r="R18" s="606">
        <f t="shared" si="4"/>
        <v>0</v>
      </c>
      <c r="S18" s="615"/>
      <c r="T18" s="613"/>
      <c r="U18" s="613"/>
      <c r="V18" s="613"/>
      <c r="W18" s="613"/>
      <c r="X18" s="614"/>
    </row>
    <row r="19" spans="1:24" ht="13.5" customHeight="1" thickBot="1">
      <c r="A19" s="616" t="s">
        <v>629</v>
      </c>
      <c r="B19" s="617"/>
      <c r="C19" s="618"/>
      <c r="D19" s="595">
        <f>SUM(D9:D18)</f>
        <v>0</v>
      </c>
      <c r="E19" s="619">
        <f>SUM(E9:E18)</f>
        <v>0</v>
      </c>
      <c r="F19" s="620">
        <f>SUM(F9:F18)</f>
        <v>0</v>
      </c>
      <c r="G19" s="617"/>
      <c r="H19" s="618"/>
      <c r="I19" s="621">
        <f>SUM(I9:I18)</f>
        <v>0</v>
      </c>
      <c r="J19" s="622">
        <f>SUM(J9:J18)</f>
        <v>0</v>
      </c>
      <c r="K19" s="623"/>
      <c r="L19" s="624"/>
      <c r="M19" s="625">
        <f>SUM(M9:M18)</f>
        <v>0</v>
      </c>
      <c r="N19" s="626">
        <f>SUM(N9:N18)</f>
        <v>0</v>
      </c>
      <c r="O19" s="627"/>
      <c r="P19" s="628"/>
      <c r="Q19" s="629">
        <f>SUM(Q9:Q18)</f>
        <v>0</v>
      </c>
      <c r="R19" s="620">
        <f>SUM(R9:R18)</f>
        <v>0</v>
      </c>
      <c r="S19" s="630"/>
      <c r="T19" s="631"/>
      <c r="U19" s="631"/>
      <c r="V19" s="631"/>
      <c r="W19" s="631"/>
      <c r="X19" s="632"/>
    </row>
    <row r="20" spans="1:24" ht="13.5" customHeight="1" thickTop="1">
      <c r="A20" s="633" t="s">
        <v>630</v>
      </c>
      <c r="B20" s="634"/>
      <c r="C20" s="635"/>
      <c r="D20" s="635"/>
      <c r="E20" s="634"/>
      <c r="F20" s="636"/>
      <c r="G20" s="602"/>
      <c r="H20" s="603"/>
      <c r="I20" s="603"/>
      <c r="J20" s="603"/>
      <c r="K20" s="637"/>
      <c r="L20" s="638"/>
      <c r="M20" s="638"/>
      <c r="N20" s="638"/>
      <c r="O20" s="602"/>
      <c r="P20" s="603"/>
      <c r="Q20" s="603"/>
      <c r="R20" s="603"/>
      <c r="S20" s="1508" t="s">
        <v>628</v>
      </c>
      <c r="T20" s="1509"/>
      <c r="U20" s="1509"/>
      <c r="V20" s="1509"/>
      <c r="W20" s="1509"/>
      <c r="X20" s="1510"/>
    </row>
    <row r="21" spans="1:24" ht="13.5" customHeight="1">
      <c r="A21" s="876"/>
      <c r="B21" s="869"/>
      <c r="C21" s="877"/>
      <c r="D21" s="867"/>
      <c r="E21" s="605">
        <f t="shared" ref="E21:E30" si="5">+B21*D21</f>
        <v>0</v>
      </c>
      <c r="F21" s="606">
        <f t="shared" ref="F21:F30" si="6">+C21*D21</f>
        <v>0</v>
      </c>
      <c r="G21" s="871"/>
      <c r="H21" s="875"/>
      <c r="I21" s="609">
        <f t="shared" ref="I21:I30" si="7">+D21*G21</f>
        <v>0</v>
      </c>
      <c r="J21" s="610">
        <f t="shared" ref="J21:J30" si="8">+D21*H21</f>
        <v>0</v>
      </c>
      <c r="K21" s="871"/>
      <c r="L21" s="875"/>
      <c r="M21" s="609">
        <f t="shared" ref="M21:N30" si="9">+K21*$D21</f>
        <v>0</v>
      </c>
      <c r="N21" s="610">
        <f t="shared" si="9"/>
        <v>0</v>
      </c>
      <c r="O21" s="639"/>
      <c r="P21" s="640"/>
      <c r="Q21" s="641"/>
      <c r="R21" s="642"/>
      <c r="S21" s="643"/>
      <c r="T21" s="613"/>
      <c r="U21" s="613"/>
      <c r="V21" s="613"/>
      <c r="W21" s="613"/>
      <c r="X21" s="614"/>
    </row>
    <row r="22" spans="1:24" ht="13.5" customHeight="1">
      <c r="A22" s="876"/>
      <c r="B22" s="869"/>
      <c r="C22" s="877"/>
      <c r="D22" s="867"/>
      <c r="E22" s="605">
        <f t="shared" si="5"/>
        <v>0</v>
      </c>
      <c r="F22" s="606">
        <f t="shared" si="6"/>
        <v>0</v>
      </c>
      <c r="G22" s="871"/>
      <c r="H22" s="875"/>
      <c r="I22" s="609">
        <f t="shared" si="7"/>
        <v>0</v>
      </c>
      <c r="J22" s="610">
        <f t="shared" si="8"/>
        <v>0</v>
      </c>
      <c r="K22" s="871"/>
      <c r="L22" s="875"/>
      <c r="M22" s="609">
        <f t="shared" si="9"/>
        <v>0</v>
      </c>
      <c r="N22" s="610">
        <f t="shared" si="9"/>
        <v>0</v>
      </c>
      <c r="O22" s="639"/>
      <c r="P22" s="640"/>
      <c r="Q22" s="641"/>
      <c r="R22" s="642"/>
      <c r="S22" s="643"/>
      <c r="T22" s="613"/>
      <c r="U22" s="613"/>
      <c r="V22" s="613"/>
      <c r="W22" s="613"/>
      <c r="X22" s="614"/>
    </row>
    <row r="23" spans="1:24" ht="13.5" customHeight="1">
      <c r="A23" s="876"/>
      <c r="B23" s="869"/>
      <c r="C23" s="877"/>
      <c r="D23" s="867"/>
      <c r="E23" s="605">
        <f t="shared" si="5"/>
        <v>0</v>
      </c>
      <c r="F23" s="606">
        <f t="shared" si="6"/>
        <v>0</v>
      </c>
      <c r="G23" s="871"/>
      <c r="H23" s="875"/>
      <c r="I23" s="609">
        <f t="shared" si="7"/>
        <v>0</v>
      </c>
      <c r="J23" s="610">
        <f t="shared" si="8"/>
        <v>0</v>
      </c>
      <c r="K23" s="871"/>
      <c r="L23" s="875"/>
      <c r="M23" s="609">
        <f t="shared" si="9"/>
        <v>0</v>
      </c>
      <c r="N23" s="610">
        <f t="shared" si="9"/>
        <v>0</v>
      </c>
      <c r="O23" s="639"/>
      <c r="P23" s="640"/>
      <c r="Q23" s="641"/>
      <c r="R23" s="642"/>
      <c r="S23" s="643"/>
      <c r="T23" s="613"/>
      <c r="U23" s="613"/>
      <c r="V23" s="613"/>
      <c r="W23" s="613"/>
      <c r="X23" s="614"/>
    </row>
    <row r="24" spans="1:24" ht="13.5" customHeight="1">
      <c r="A24" s="876"/>
      <c r="B24" s="869"/>
      <c r="C24" s="877"/>
      <c r="D24" s="867"/>
      <c r="E24" s="605">
        <f t="shared" si="5"/>
        <v>0</v>
      </c>
      <c r="F24" s="606">
        <f t="shared" si="6"/>
        <v>0</v>
      </c>
      <c r="G24" s="871"/>
      <c r="H24" s="875"/>
      <c r="I24" s="609">
        <f t="shared" si="7"/>
        <v>0</v>
      </c>
      <c r="J24" s="610">
        <f t="shared" si="8"/>
        <v>0</v>
      </c>
      <c r="K24" s="871"/>
      <c r="L24" s="875"/>
      <c r="M24" s="609">
        <f t="shared" si="9"/>
        <v>0</v>
      </c>
      <c r="N24" s="610">
        <f t="shared" si="9"/>
        <v>0</v>
      </c>
      <c r="O24" s="639"/>
      <c r="P24" s="640"/>
      <c r="Q24" s="641"/>
      <c r="R24" s="642"/>
      <c r="S24" s="643"/>
      <c r="T24" s="613"/>
      <c r="U24" s="613"/>
      <c r="V24" s="613"/>
      <c r="W24" s="613"/>
      <c r="X24" s="614"/>
    </row>
    <row r="25" spans="1:24" ht="13.5" customHeight="1">
      <c r="A25" s="876"/>
      <c r="B25" s="869"/>
      <c r="C25" s="877"/>
      <c r="D25" s="867"/>
      <c r="E25" s="605">
        <f t="shared" si="5"/>
        <v>0</v>
      </c>
      <c r="F25" s="606">
        <f t="shared" si="6"/>
        <v>0</v>
      </c>
      <c r="G25" s="871"/>
      <c r="H25" s="875"/>
      <c r="I25" s="609">
        <f t="shared" si="7"/>
        <v>0</v>
      </c>
      <c r="J25" s="610">
        <f t="shared" si="8"/>
        <v>0</v>
      </c>
      <c r="K25" s="871"/>
      <c r="L25" s="875"/>
      <c r="M25" s="609">
        <f t="shared" si="9"/>
        <v>0</v>
      </c>
      <c r="N25" s="610">
        <f t="shared" si="9"/>
        <v>0</v>
      </c>
      <c r="O25" s="639"/>
      <c r="P25" s="640"/>
      <c r="Q25" s="641"/>
      <c r="R25" s="642"/>
      <c r="S25" s="643"/>
      <c r="T25" s="613"/>
      <c r="U25" s="613"/>
      <c r="V25" s="613"/>
      <c r="W25" s="613"/>
      <c r="X25" s="614"/>
    </row>
    <row r="26" spans="1:24" ht="13.5" customHeight="1">
      <c r="A26" s="876"/>
      <c r="B26" s="869"/>
      <c r="C26" s="877"/>
      <c r="D26" s="867"/>
      <c r="E26" s="605">
        <f t="shared" si="5"/>
        <v>0</v>
      </c>
      <c r="F26" s="606">
        <f t="shared" si="6"/>
        <v>0</v>
      </c>
      <c r="G26" s="871"/>
      <c r="H26" s="875"/>
      <c r="I26" s="609">
        <f t="shared" si="7"/>
        <v>0</v>
      </c>
      <c r="J26" s="610">
        <f t="shared" si="8"/>
        <v>0</v>
      </c>
      <c r="K26" s="871"/>
      <c r="L26" s="875"/>
      <c r="M26" s="609">
        <f t="shared" si="9"/>
        <v>0</v>
      </c>
      <c r="N26" s="610">
        <f t="shared" si="9"/>
        <v>0</v>
      </c>
      <c r="O26" s="639"/>
      <c r="P26" s="640"/>
      <c r="Q26" s="641"/>
      <c r="R26" s="642"/>
      <c r="S26" s="643"/>
      <c r="T26" s="613"/>
      <c r="U26" s="613"/>
      <c r="V26" s="613"/>
      <c r="W26" s="613"/>
      <c r="X26" s="614"/>
    </row>
    <row r="27" spans="1:24" ht="13.5" customHeight="1">
      <c r="A27" s="876"/>
      <c r="B27" s="869"/>
      <c r="C27" s="877"/>
      <c r="D27" s="867"/>
      <c r="E27" s="605">
        <f t="shared" si="5"/>
        <v>0</v>
      </c>
      <c r="F27" s="606">
        <f t="shared" si="6"/>
        <v>0</v>
      </c>
      <c r="G27" s="871"/>
      <c r="H27" s="875"/>
      <c r="I27" s="609">
        <f t="shared" si="7"/>
        <v>0</v>
      </c>
      <c r="J27" s="610">
        <f t="shared" si="8"/>
        <v>0</v>
      </c>
      <c r="K27" s="871"/>
      <c r="L27" s="875"/>
      <c r="M27" s="609">
        <f t="shared" si="9"/>
        <v>0</v>
      </c>
      <c r="N27" s="610">
        <f t="shared" si="9"/>
        <v>0</v>
      </c>
      <c r="O27" s="639"/>
      <c r="P27" s="640"/>
      <c r="Q27" s="641"/>
      <c r="R27" s="642"/>
      <c r="S27" s="643"/>
      <c r="T27" s="613"/>
      <c r="U27" s="613"/>
      <c r="V27" s="613"/>
      <c r="W27" s="613"/>
      <c r="X27" s="614"/>
    </row>
    <row r="28" spans="1:24" ht="13.5" customHeight="1">
      <c r="A28" s="876"/>
      <c r="B28" s="869"/>
      <c r="C28" s="877"/>
      <c r="D28" s="867"/>
      <c r="E28" s="605">
        <f t="shared" si="5"/>
        <v>0</v>
      </c>
      <c r="F28" s="606">
        <f t="shared" si="6"/>
        <v>0</v>
      </c>
      <c r="G28" s="871"/>
      <c r="H28" s="875"/>
      <c r="I28" s="609">
        <f t="shared" si="7"/>
        <v>0</v>
      </c>
      <c r="J28" s="610">
        <f t="shared" si="8"/>
        <v>0</v>
      </c>
      <c r="K28" s="871"/>
      <c r="L28" s="875"/>
      <c r="M28" s="609">
        <f t="shared" si="9"/>
        <v>0</v>
      </c>
      <c r="N28" s="610">
        <f t="shared" si="9"/>
        <v>0</v>
      </c>
      <c r="O28" s="639"/>
      <c r="P28" s="640"/>
      <c r="Q28" s="641"/>
      <c r="R28" s="642"/>
      <c r="S28" s="643"/>
      <c r="T28" s="613"/>
      <c r="U28" s="613"/>
      <c r="V28" s="613"/>
      <c r="W28" s="613"/>
      <c r="X28" s="614"/>
    </row>
    <row r="29" spans="1:24" ht="13.5" customHeight="1">
      <c r="A29" s="876"/>
      <c r="B29" s="869"/>
      <c r="C29" s="877"/>
      <c r="D29" s="867"/>
      <c r="E29" s="605">
        <f t="shared" si="5"/>
        <v>0</v>
      </c>
      <c r="F29" s="606">
        <f t="shared" si="6"/>
        <v>0</v>
      </c>
      <c r="G29" s="871"/>
      <c r="H29" s="875"/>
      <c r="I29" s="609">
        <f t="shared" si="7"/>
        <v>0</v>
      </c>
      <c r="J29" s="610">
        <f t="shared" si="8"/>
        <v>0</v>
      </c>
      <c r="K29" s="871"/>
      <c r="L29" s="875"/>
      <c r="M29" s="609">
        <f t="shared" si="9"/>
        <v>0</v>
      </c>
      <c r="N29" s="610">
        <f t="shared" si="9"/>
        <v>0</v>
      </c>
      <c r="O29" s="639"/>
      <c r="P29" s="640"/>
      <c r="Q29" s="641"/>
      <c r="R29" s="642"/>
      <c r="S29" s="643"/>
      <c r="T29" s="613"/>
      <c r="U29" s="613"/>
      <c r="V29" s="613"/>
      <c r="W29" s="613"/>
      <c r="X29" s="614"/>
    </row>
    <row r="30" spans="1:24" ht="13.5" customHeight="1">
      <c r="A30" s="876"/>
      <c r="B30" s="869"/>
      <c r="C30" s="877"/>
      <c r="D30" s="867"/>
      <c r="E30" s="605">
        <f t="shared" si="5"/>
        <v>0</v>
      </c>
      <c r="F30" s="606">
        <f t="shared" si="6"/>
        <v>0</v>
      </c>
      <c r="G30" s="871"/>
      <c r="H30" s="875"/>
      <c r="I30" s="609">
        <f t="shared" si="7"/>
        <v>0</v>
      </c>
      <c r="J30" s="610">
        <f t="shared" si="8"/>
        <v>0</v>
      </c>
      <c r="K30" s="871"/>
      <c r="L30" s="875"/>
      <c r="M30" s="609">
        <f t="shared" si="9"/>
        <v>0</v>
      </c>
      <c r="N30" s="610">
        <f t="shared" si="9"/>
        <v>0</v>
      </c>
      <c r="O30" s="639"/>
      <c r="P30" s="640"/>
      <c r="Q30" s="641"/>
      <c r="R30" s="642"/>
      <c r="S30" s="644"/>
      <c r="T30" s="613"/>
      <c r="U30" s="613"/>
      <c r="V30" s="613"/>
      <c r="W30" s="613"/>
      <c r="X30" s="614"/>
    </row>
    <row r="31" spans="1:24" ht="13.5" customHeight="1" thickBot="1">
      <c r="A31" s="616" t="s">
        <v>631</v>
      </c>
      <c r="B31" s="617"/>
      <c r="C31" s="618"/>
      <c r="D31" s="595">
        <f>SUM(D21:D30)</f>
        <v>0</v>
      </c>
      <c r="E31" s="619">
        <f>SUM(E21:E30)</f>
        <v>0</v>
      </c>
      <c r="F31" s="620">
        <f>SUM(F21:F30)</f>
        <v>0</v>
      </c>
      <c r="G31" s="623"/>
      <c r="H31" s="645"/>
      <c r="I31" s="625">
        <f>SUM(I21:I30)</f>
        <v>0</v>
      </c>
      <c r="J31" s="626">
        <f>SUM(J21:J30)</f>
        <v>0</v>
      </c>
      <c r="K31" s="623"/>
      <c r="L31" s="645"/>
      <c r="M31" s="625">
        <f>SUM(M21:M30)</f>
        <v>0</v>
      </c>
      <c r="N31" s="626">
        <f>SUM(N21:N30)</f>
        <v>0</v>
      </c>
      <c r="O31" s="646"/>
      <c r="P31" s="647"/>
      <c r="Q31" s="648"/>
      <c r="R31" s="649"/>
      <c r="S31" s="650"/>
      <c r="T31" s="631"/>
      <c r="U31" s="631"/>
      <c r="V31" s="631"/>
      <c r="W31" s="631"/>
      <c r="X31" s="632"/>
    </row>
    <row r="32" spans="1:24" ht="13.5" customHeight="1" thickTop="1" thickBot="1">
      <c r="A32" s="651" t="s">
        <v>74</v>
      </c>
      <c r="B32" s="652"/>
      <c r="C32" s="653"/>
      <c r="D32" s="654"/>
      <c r="E32" s="652"/>
      <c r="F32" s="655"/>
      <c r="G32" s="652"/>
      <c r="H32" s="653"/>
      <c r="I32" s="656">
        <f>+I19+I31</f>
        <v>0</v>
      </c>
      <c r="J32" s="656">
        <f>+J19+J31</f>
        <v>0</v>
      </c>
      <c r="K32" s="657"/>
      <c r="L32" s="658"/>
      <c r="M32" s="656">
        <f>+M19+M31</f>
        <v>0</v>
      </c>
      <c r="N32" s="656">
        <f>+N19+N31</f>
        <v>0</v>
      </c>
      <c r="O32" s="652"/>
      <c r="P32" s="653"/>
      <c r="Q32" s="659">
        <f>+Q19</f>
        <v>0</v>
      </c>
      <c r="R32" s="660">
        <f>+R19</f>
        <v>0</v>
      </c>
      <c r="S32" s="661"/>
      <c r="T32" s="662"/>
      <c r="U32" s="662"/>
      <c r="V32" s="662"/>
      <c r="W32" s="662"/>
      <c r="X32" s="663"/>
    </row>
    <row r="33" spans="1:25" ht="13.5" customHeight="1" thickTop="1" thickBot="1">
      <c r="A33" s="593" t="s">
        <v>632</v>
      </c>
      <c r="B33" s="664">
        <f>MAX(I32:J32)</f>
        <v>0</v>
      </c>
      <c r="C33" s="665" t="s">
        <v>633</v>
      </c>
      <c r="D33" s="662"/>
      <c r="E33" s="666" t="s">
        <v>634</v>
      </c>
      <c r="F33" s="662"/>
      <c r="G33" s="662"/>
      <c r="H33" s="662"/>
      <c r="I33" s="662"/>
      <c r="J33" s="662"/>
      <c r="K33" s="662"/>
      <c r="L33" s="662"/>
      <c r="M33" s="667"/>
      <c r="N33" s="667"/>
      <c r="O33" s="667"/>
      <c r="P33" s="667"/>
      <c r="Q33" s="662"/>
      <c r="R33" s="662"/>
      <c r="S33" s="662"/>
      <c r="T33" s="662"/>
      <c r="U33" s="662"/>
      <c r="V33" s="662"/>
      <c r="W33" s="662"/>
      <c r="X33" s="663"/>
    </row>
    <row r="34" spans="1:25" ht="13.5" customHeight="1" thickTop="1">
      <c r="A34" s="525" t="s">
        <v>635</v>
      </c>
      <c r="B34" s="668"/>
      <c r="C34" s="669"/>
      <c r="E34" s="524"/>
    </row>
    <row r="35" spans="1:25" ht="13.5" customHeight="1">
      <c r="A35" s="525" t="s">
        <v>636</v>
      </c>
      <c r="B35" s="668"/>
      <c r="C35" s="669"/>
      <c r="E35" s="524"/>
    </row>
    <row r="36" spans="1:25" ht="13.5" customHeight="1">
      <c r="A36" s="525" t="s">
        <v>637</v>
      </c>
      <c r="B36" s="668"/>
      <c r="C36" s="669"/>
      <c r="E36" s="524"/>
    </row>
    <row r="37" spans="1:25" ht="13.5" customHeight="1" thickBot="1">
      <c r="A37" s="551" t="s">
        <v>638</v>
      </c>
    </row>
    <row r="38" spans="1:25" ht="13.5" customHeight="1" thickTop="1" thickBot="1">
      <c r="A38" s="670"/>
      <c r="B38" s="671"/>
      <c r="C38" s="672"/>
      <c r="D38" s="1511" t="s">
        <v>639</v>
      </c>
      <c r="E38" s="1511"/>
      <c r="F38" s="1511"/>
      <c r="G38" s="1512"/>
      <c r="H38" s="1513" t="s">
        <v>640</v>
      </c>
      <c r="I38" s="1511"/>
      <c r="J38" s="1511"/>
      <c r="K38" s="1512"/>
      <c r="L38" s="1513" t="s">
        <v>641</v>
      </c>
      <c r="M38" s="1511"/>
      <c r="N38" s="1511"/>
      <c r="O38" s="1512"/>
      <c r="P38" s="1514" t="s">
        <v>566</v>
      </c>
      <c r="Q38" s="1515"/>
      <c r="R38" s="1518" t="s">
        <v>610</v>
      </c>
      <c r="S38" s="1519"/>
      <c r="T38" s="1520"/>
      <c r="V38" s="551" t="s">
        <v>642</v>
      </c>
    </row>
    <row r="39" spans="1:25" ht="13.5" customHeight="1" thickBot="1">
      <c r="A39" s="673"/>
      <c r="B39" s="674"/>
      <c r="C39" s="675"/>
      <c r="D39" s="676" t="s">
        <v>643</v>
      </c>
      <c r="E39" s="677" t="s">
        <v>644</v>
      </c>
      <c r="F39" s="677" t="s">
        <v>645</v>
      </c>
      <c r="G39" s="678" t="s">
        <v>646</v>
      </c>
      <c r="H39" s="677" t="s">
        <v>647</v>
      </c>
      <c r="I39" s="677" t="s">
        <v>648</v>
      </c>
      <c r="J39" s="677" t="s">
        <v>649</v>
      </c>
      <c r="K39" s="678" t="s">
        <v>650</v>
      </c>
      <c r="L39" s="679" t="s">
        <v>651</v>
      </c>
      <c r="M39" s="677" t="s">
        <v>652</v>
      </c>
      <c r="N39" s="677" t="s">
        <v>653</v>
      </c>
      <c r="O39" s="677" t="s">
        <v>654</v>
      </c>
      <c r="P39" s="1516"/>
      <c r="Q39" s="1517"/>
      <c r="R39" s="1411"/>
      <c r="S39" s="1521"/>
      <c r="T39" s="1522"/>
      <c r="V39" s="1422" t="s">
        <v>655</v>
      </c>
      <c r="W39" s="1425"/>
      <c r="X39" s="1426"/>
    </row>
    <row r="40" spans="1:25" ht="13.5" customHeight="1" thickTop="1">
      <c r="A40" s="1492" t="s">
        <v>656</v>
      </c>
      <c r="B40" s="680" t="s">
        <v>624</v>
      </c>
      <c r="C40" s="681" t="s">
        <v>657</v>
      </c>
      <c r="D40" s="1493"/>
      <c r="E40" s="1494"/>
      <c r="F40" s="1494"/>
      <c r="G40" s="1495"/>
      <c r="H40" s="682"/>
      <c r="I40" s="682"/>
      <c r="J40" s="682"/>
      <c r="K40" s="683"/>
      <c r="L40" s="684"/>
      <c r="M40" s="685"/>
      <c r="N40" s="685"/>
      <c r="O40" s="685"/>
      <c r="P40" s="686"/>
      <c r="Q40" s="687"/>
      <c r="R40" s="1496" t="s">
        <v>658</v>
      </c>
      <c r="S40" s="1497"/>
      <c r="T40" s="1498"/>
      <c r="V40" s="1475" t="s">
        <v>639</v>
      </c>
      <c r="W40" s="688" t="s">
        <v>659</v>
      </c>
      <c r="X40" s="689">
        <f>+P56+P59</f>
        <v>0</v>
      </c>
    </row>
    <row r="41" spans="1:25" ht="13.5" customHeight="1">
      <c r="A41" s="1452"/>
      <c r="B41" s="635" t="s">
        <v>625</v>
      </c>
      <c r="C41" s="690" t="s">
        <v>657</v>
      </c>
      <c r="D41" s="1499"/>
      <c r="E41" s="1500"/>
      <c r="F41" s="1500"/>
      <c r="G41" s="1501"/>
      <c r="H41" s="1502"/>
      <c r="I41" s="1503"/>
      <c r="J41" s="1503"/>
      <c r="K41" s="1504"/>
      <c r="L41" s="691"/>
      <c r="M41" s="692"/>
      <c r="N41" s="692"/>
      <c r="O41" s="692"/>
      <c r="P41" s="693"/>
      <c r="Q41" s="694"/>
      <c r="R41" s="1505" t="s">
        <v>660</v>
      </c>
      <c r="S41" s="1506"/>
      <c r="T41" s="1507"/>
      <c r="V41" s="1476"/>
      <c r="W41" s="1477" t="s">
        <v>661</v>
      </c>
      <c r="X41" s="695">
        <f>+P57+P60-X43</f>
        <v>0</v>
      </c>
    </row>
    <row r="42" spans="1:25" ht="13.5" customHeight="1">
      <c r="A42" s="1435" t="s">
        <v>662</v>
      </c>
      <c r="B42" s="1438" t="s">
        <v>624</v>
      </c>
      <c r="C42" s="696" t="s">
        <v>659</v>
      </c>
      <c r="D42" s="697"/>
      <c r="E42" s="698">
        <v>296</v>
      </c>
      <c r="F42" s="698">
        <v>165</v>
      </c>
      <c r="G42" s="699">
        <v>227</v>
      </c>
      <c r="H42" s="700"/>
      <c r="I42" s="700"/>
      <c r="J42" s="700"/>
      <c r="K42" s="701"/>
      <c r="L42" s="700"/>
      <c r="M42" s="700"/>
      <c r="N42" s="700"/>
      <c r="O42" s="700"/>
      <c r="P42" s="702">
        <f>SUM(D42:O42)</f>
        <v>688</v>
      </c>
      <c r="Q42" s="1473">
        <f>+SUM(P42:P43)</f>
        <v>925</v>
      </c>
      <c r="R42" s="703"/>
      <c r="S42" s="704"/>
      <c r="T42" s="696"/>
      <c r="V42" s="705" t="s">
        <v>640</v>
      </c>
      <c r="W42" s="1483"/>
      <c r="X42" s="706">
        <f>+Q58+Q61</f>
        <v>0</v>
      </c>
    </row>
    <row r="43" spans="1:25" ht="13.5" customHeight="1">
      <c r="A43" s="1484"/>
      <c r="B43" s="1439"/>
      <c r="C43" s="707" t="s">
        <v>661</v>
      </c>
      <c r="D43" s="708">
        <v>237</v>
      </c>
      <c r="E43" s="709"/>
      <c r="F43" s="709"/>
      <c r="G43" s="710"/>
      <c r="H43" s="709"/>
      <c r="I43" s="709"/>
      <c r="J43" s="709"/>
      <c r="K43" s="710"/>
      <c r="L43" s="709"/>
      <c r="M43" s="709"/>
      <c r="N43" s="709"/>
      <c r="O43" s="709"/>
      <c r="P43" s="711">
        <f>SUM(D43:O43)</f>
        <v>237</v>
      </c>
      <c r="Q43" s="1474"/>
      <c r="R43" s="712"/>
      <c r="S43" s="713"/>
      <c r="T43" s="714"/>
      <c r="V43" s="715" t="s">
        <v>641</v>
      </c>
      <c r="W43" s="1478"/>
      <c r="X43" s="716">
        <f>SUM(L57:O61)</f>
        <v>0</v>
      </c>
      <c r="Y43" s="717"/>
    </row>
    <row r="44" spans="1:25" ht="13.5" customHeight="1" thickBot="1">
      <c r="A44" s="1485"/>
      <c r="B44" s="718" t="s">
        <v>625</v>
      </c>
      <c r="C44" s="636" t="s">
        <v>661</v>
      </c>
      <c r="D44" s="719"/>
      <c r="E44" s="720"/>
      <c r="F44" s="720"/>
      <c r="G44" s="721"/>
      <c r="H44" s="722">
        <v>191</v>
      </c>
      <c r="I44" s="722">
        <v>293</v>
      </c>
      <c r="J44" s="722">
        <v>317</v>
      </c>
      <c r="K44" s="723">
        <v>226</v>
      </c>
      <c r="L44" s="719"/>
      <c r="M44" s="720"/>
      <c r="N44" s="720"/>
      <c r="O44" s="720"/>
      <c r="P44" s="724"/>
      <c r="Q44" s="725">
        <f>+SUM(D44:O44)</f>
        <v>1027</v>
      </c>
      <c r="R44" s="726"/>
      <c r="S44" s="727"/>
      <c r="T44" s="690"/>
      <c r="V44" s="1465" t="s">
        <v>566</v>
      </c>
      <c r="W44" s="1466"/>
      <c r="X44" s="728">
        <f>+SUM(Q56:Q61)</f>
        <v>0</v>
      </c>
      <c r="Y44" s="717"/>
    </row>
    <row r="45" spans="1:25" ht="13.5" customHeight="1" thickTop="1">
      <c r="A45" s="1486" t="s">
        <v>663</v>
      </c>
      <c r="B45" s="1487"/>
      <c r="C45" s="1488"/>
      <c r="D45" s="729">
        <v>35</v>
      </c>
      <c r="E45" s="730">
        <v>70</v>
      </c>
      <c r="F45" s="730">
        <v>80</v>
      </c>
      <c r="G45" s="731">
        <v>50</v>
      </c>
      <c r="H45" s="730">
        <v>45</v>
      </c>
      <c r="I45" s="730">
        <v>60</v>
      </c>
      <c r="J45" s="730">
        <v>60</v>
      </c>
      <c r="K45" s="732">
        <v>35</v>
      </c>
      <c r="L45" s="733"/>
      <c r="M45" s="734"/>
      <c r="N45" s="734"/>
      <c r="O45" s="734"/>
      <c r="P45" s="735"/>
      <c r="Q45" s="736"/>
      <c r="R45" s="737"/>
      <c r="S45" s="738"/>
      <c r="T45" s="739"/>
      <c r="V45" s="1489" t="s">
        <v>664</v>
      </c>
      <c r="W45" s="1490"/>
      <c r="X45" s="1491"/>
    </row>
    <row r="46" spans="1:25" ht="13.5" customHeight="1">
      <c r="A46" s="1435" t="s">
        <v>665</v>
      </c>
      <c r="B46" s="1438" t="s">
        <v>624</v>
      </c>
      <c r="C46" s="696" t="s">
        <v>659</v>
      </c>
      <c r="D46" s="697"/>
      <c r="E46" s="740">
        <f>+E42*E45/100</f>
        <v>207.2</v>
      </c>
      <c r="F46" s="740">
        <f>+F42*F45/100</f>
        <v>132</v>
      </c>
      <c r="G46" s="741">
        <f>+G42*G45/100</f>
        <v>113.5</v>
      </c>
      <c r="H46" s="700"/>
      <c r="I46" s="700"/>
      <c r="J46" s="700"/>
      <c r="K46" s="701"/>
      <c r="L46" s="700"/>
      <c r="M46" s="700"/>
      <c r="N46" s="700"/>
      <c r="O46" s="700"/>
      <c r="P46" s="702">
        <f>SUM(D46:O46)</f>
        <v>452.7</v>
      </c>
      <c r="Q46" s="1473">
        <f>+SUM(P46:P47)</f>
        <v>535.65</v>
      </c>
      <c r="R46" s="703"/>
      <c r="S46" s="704"/>
      <c r="T46" s="696"/>
      <c r="V46" s="1475" t="s">
        <v>639</v>
      </c>
      <c r="W46" s="688" t="s">
        <v>659</v>
      </c>
      <c r="X46" s="689">
        <f>+P62</f>
        <v>0</v>
      </c>
    </row>
    <row r="47" spans="1:25" ht="13.5" customHeight="1">
      <c r="A47" s="1436"/>
      <c r="B47" s="1439"/>
      <c r="C47" s="707" t="s">
        <v>661</v>
      </c>
      <c r="D47" s="742">
        <f>+D45*D43/100</f>
        <v>82.95</v>
      </c>
      <c r="E47" s="709"/>
      <c r="F47" s="709"/>
      <c r="G47" s="710"/>
      <c r="H47" s="709"/>
      <c r="I47" s="709"/>
      <c r="J47" s="709"/>
      <c r="K47" s="710"/>
      <c r="L47" s="709"/>
      <c r="M47" s="709"/>
      <c r="N47" s="709"/>
      <c r="O47" s="709"/>
      <c r="P47" s="711">
        <f>SUM(D47:O47)</f>
        <v>82.95</v>
      </c>
      <c r="Q47" s="1474"/>
      <c r="R47" s="712"/>
      <c r="S47" s="713"/>
      <c r="T47" s="714"/>
      <c r="V47" s="1476"/>
      <c r="W47" s="1477" t="s">
        <v>661</v>
      </c>
      <c r="X47" s="695">
        <f>+P63</f>
        <v>0</v>
      </c>
    </row>
    <row r="48" spans="1:25" ht="13.5" customHeight="1">
      <c r="A48" s="1452"/>
      <c r="B48" s="718" t="s">
        <v>625</v>
      </c>
      <c r="C48" s="636" t="s">
        <v>661</v>
      </c>
      <c r="D48" s="719"/>
      <c r="E48" s="720"/>
      <c r="F48" s="720"/>
      <c r="G48" s="721"/>
      <c r="H48" s="743">
        <f>+H44*H45/100</f>
        <v>85.95</v>
      </c>
      <c r="I48" s="743">
        <f>+I44*I45/100</f>
        <v>175.8</v>
      </c>
      <c r="J48" s="743">
        <f>+J44*J45/100</f>
        <v>190.2</v>
      </c>
      <c r="K48" s="744">
        <f>+K44*K45/100</f>
        <v>79.099999999999994</v>
      </c>
      <c r="L48" s="719"/>
      <c r="M48" s="720"/>
      <c r="N48" s="720"/>
      <c r="O48" s="720"/>
      <c r="P48" s="724"/>
      <c r="Q48" s="725">
        <f>+SUM(D48:O48)</f>
        <v>531.04999999999995</v>
      </c>
      <c r="R48" s="726"/>
      <c r="S48" s="727"/>
      <c r="T48" s="690"/>
      <c r="V48" s="705" t="s">
        <v>640</v>
      </c>
      <c r="W48" s="1478"/>
      <c r="X48" s="706">
        <f>+Q64</f>
        <v>0</v>
      </c>
    </row>
    <row r="49" spans="1:25" ht="13.5" customHeight="1" thickBot="1">
      <c r="A49" s="1461" t="s">
        <v>666</v>
      </c>
      <c r="B49" s="1438" t="s">
        <v>624</v>
      </c>
      <c r="C49" s="696" t="s">
        <v>659</v>
      </c>
      <c r="D49" s="697"/>
      <c r="E49" s="740">
        <f>+D40*E46</f>
        <v>0</v>
      </c>
      <c r="F49" s="740">
        <f>+D40*F46</f>
        <v>0</v>
      </c>
      <c r="G49" s="741">
        <f>+D40*G46</f>
        <v>0</v>
      </c>
      <c r="H49" s="700"/>
      <c r="I49" s="700"/>
      <c r="J49" s="700"/>
      <c r="K49" s="701"/>
      <c r="L49" s="700"/>
      <c r="M49" s="700"/>
      <c r="N49" s="700"/>
      <c r="O49" s="700"/>
      <c r="P49" s="702">
        <f>SUM(D49:O49)</f>
        <v>0</v>
      </c>
      <c r="Q49" s="1473">
        <f>+SUM(P49:P50)</f>
        <v>0</v>
      </c>
      <c r="R49" s="703"/>
      <c r="S49" s="704"/>
      <c r="T49" s="696"/>
      <c r="V49" s="1465" t="s">
        <v>566</v>
      </c>
      <c r="W49" s="1466"/>
      <c r="X49" s="728">
        <f>SUM(X46:X48)</f>
        <v>0</v>
      </c>
    </row>
    <row r="50" spans="1:25" ht="13.5" customHeight="1" thickTop="1" thickBot="1">
      <c r="A50" s="1462"/>
      <c r="B50" s="1439"/>
      <c r="C50" s="707" t="s">
        <v>661</v>
      </c>
      <c r="D50" s="742">
        <f>+D40*D47</f>
        <v>0</v>
      </c>
      <c r="E50" s="709"/>
      <c r="F50" s="709"/>
      <c r="G50" s="710"/>
      <c r="H50" s="709"/>
      <c r="I50" s="709"/>
      <c r="J50" s="709"/>
      <c r="K50" s="710"/>
      <c r="L50" s="709"/>
      <c r="M50" s="709"/>
      <c r="N50" s="709"/>
      <c r="O50" s="709"/>
      <c r="P50" s="711">
        <f>SUM(D50:O50)</f>
        <v>0</v>
      </c>
      <c r="Q50" s="1474"/>
      <c r="R50" s="712"/>
      <c r="S50" s="713"/>
      <c r="T50" s="714"/>
      <c r="V50" s="1471" t="s">
        <v>667</v>
      </c>
      <c r="W50" s="1479"/>
      <c r="X50" s="1480"/>
    </row>
    <row r="51" spans="1:25" ht="13.5" customHeight="1">
      <c r="A51" s="1462"/>
      <c r="B51" s="745" t="s">
        <v>625</v>
      </c>
      <c r="C51" s="746" t="s">
        <v>661</v>
      </c>
      <c r="D51" s="747"/>
      <c r="E51" s="748"/>
      <c r="F51" s="748"/>
      <c r="G51" s="749"/>
      <c r="H51" s="750">
        <f>+$H$41*H48</f>
        <v>0</v>
      </c>
      <c r="I51" s="750">
        <f>+$H$41*I48</f>
        <v>0</v>
      </c>
      <c r="J51" s="750">
        <f>+$H$41*J48</f>
        <v>0</v>
      </c>
      <c r="K51" s="751">
        <f>+$H$41*K48</f>
        <v>0</v>
      </c>
      <c r="L51" s="719"/>
      <c r="M51" s="720"/>
      <c r="N51" s="720"/>
      <c r="O51" s="720"/>
      <c r="P51" s="724"/>
      <c r="Q51" s="752">
        <f>+SUM(D51:O51)</f>
        <v>0</v>
      </c>
      <c r="R51" s="726"/>
      <c r="S51" s="727"/>
      <c r="T51" s="690"/>
      <c r="V51" s="1481" t="s">
        <v>639</v>
      </c>
      <c r="W51" s="1482"/>
      <c r="X51" s="753">
        <f>+X40+X41+X46+X47</f>
        <v>0</v>
      </c>
    </row>
    <row r="52" spans="1:25" ht="13.5" customHeight="1" thickBot="1">
      <c r="A52" s="1461" t="s">
        <v>668</v>
      </c>
      <c r="B52" s="1463" t="s">
        <v>624</v>
      </c>
      <c r="C52" s="754" t="s">
        <v>659</v>
      </c>
      <c r="D52" s="697"/>
      <c r="E52" s="698">
        <f>31*24-E42</f>
        <v>448</v>
      </c>
      <c r="F52" s="698">
        <f>31*24-F42</f>
        <v>579</v>
      </c>
      <c r="G52" s="699">
        <f>30*24-G42</f>
        <v>493</v>
      </c>
      <c r="H52" s="700"/>
      <c r="I52" s="700"/>
      <c r="J52" s="700"/>
      <c r="K52" s="701"/>
      <c r="L52" s="755"/>
      <c r="M52" s="756"/>
      <c r="N52" s="756"/>
      <c r="O52" s="756"/>
      <c r="P52" s="757">
        <f>SUM(D52:O52)</f>
        <v>1520</v>
      </c>
      <c r="Q52" s="758"/>
      <c r="R52" s="759"/>
      <c r="S52" s="704"/>
      <c r="T52" s="696"/>
      <c r="V52" s="1465" t="s">
        <v>640</v>
      </c>
      <c r="W52" s="1466"/>
      <c r="X52" s="728">
        <f>+X42+X48</f>
        <v>0</v>
      </c>
    </row>
    <row r="53" spans="1:25" ht="13.5" customHeight="1" thickTop="1" thickBot="1">
      <c r="A53" s="1462"/>
      <c r="B53" s="1464"/>
      <c r="C53" s="707" t="s">
        <v>661</v>
      </c>
      <c r="D53" s="708">
        <f>30*24-D43</f>
        <v>483</v>
      </c>
      <c r="E53" s="709"/>
      <c r="F53" s="709"/>
      <c r="G53" s="710"/>
      <c r="H53" s="709"/>
      <c r="I53" s="709"/>
      <c r="J53" s="709"/>
      <c r="K53" s="710"/>
      <c r="L53" s="1467">
        <f>30*24</f>
        <v>720</v>
      </c>
      <c r="M53" s="1468">
        <f>31*24</f>
        <v>744</v>
      </c>
      <c r="N53" s="1468">
        <f>31*24</f>
        <v>744</v>
      </c>
      <c r="O53" s="1468">
        <f>30*24</f>
        <v>720</v>
      </c>
      <c r="P53" s="1469">
        <f>SUM(D53:O54)</f>
        <v>5288</v>
      </c>
      <c r="Q53" s="760"/>
      <c r="R53" s="712"/>
      <c r="S53" s="713"/>
      <c r="T53" s="714"/>
      <c r="V53" s="1471" t="s">
        <v>566</v>
      </c>
      <c r="W53" s="1472"/>
      <c r="X53" s="761">
        <f>SUM(X51:X52)</f>
        <v>0</v>
      </c>
    </row>
    <row r="54" spans="1:25" ht="13.5" customHeight="1">
      <c r="A54" s="1462"/>
      <c r="B54" s="718" t="s">
        <v>625</v>
      </c>
      <c r="C54" s="636" t="s">
        <v>661</v>
      </c>
      <c r="D54" s="719"/>
      <c r="E54" s="720"/>
      <c r="F54" s="720"/>
      <c r="G54" s="721"/>
      <c r="H54" s="722">
        <f>31*24-H44</f>
        <v>553</v>
      </c>
      <c r="I54" s="722">
        <f>31*24-I44</f>
        <v>451</v>
      </c>
      <c r="J54" s="722">
        <f>28*24-J44</f>
        <v>355</v>
      </c>
      <c r="K54" s="723">
        <f>31*24-K44</f>
        <v>518</v>
      </c>
      <c r="L54" s="1454"/>
      <c r="M54" s="1451"/>
      <c r="N54" s="1451"/>
      <c r="O54" s="1451"/>
      <c r="P54" s="1470"/>
      <c r="Q54" s="762"/>
      <c r="R54" s="726"/>
      <c r="S54" s="727"/>
      <c r="T54" s="690"/>
    </row>
    <row r="55" spans="1:25" ht="13.5" customHeight="1">
      <c r="A55" s="1442" t="s">
        <v>669</v>
      </c>
      <c r="B55" s="1443"/>
      <c r="C55" s="636" t="s">
        <v>670</v>
      </c>
      <c r="D55" s="1444">
        <f>IF(E19&gt;0,I19/E19,0)</f>
        <v>0</v>
      </c>
      <c r="E55" s="1445"/>
      <c r="F55" s="1445"/>
      <c r="G55" s="1446"/>
      <c r="H55" s="1455">
        <f>IF(F19&gt;0,J19/F19,0)</f>
        <v>0</v>
      </c>
      <c r="I55" s="1456"/>
      <c r="J55" s="1456"/>
      <c r="K55" s="1457"/>
      <c r="L55" s="763"/>
      <c r="M55" s="764"/>
      <c r="N55" s="764"/>
      <c r="O55" s="764"/>
      <c r="P55" s="693"/>
      <c r="Q55" s="694"/>
      <c r="R55" s="1458"/>
      <c r="S55" s="1459"/>
      <c r="T55" s="1460"/>
    </row>
    <row r="56" spans="1:25" ht="13.5" customHeight="1">
      <c r="A56" s="1435" t="s">
        <v>671</v>
      </c>
      <c r="B56" s="1438" t="s">
        <v>624</v>
      </c>
      <c r="C56" s="696" t="s">
        <v>659</v>
      </c>
      <c r="D56" s="697"/>
      <c r="E56" s="740">
        <f>+E49*1000*$D$55+E52*$M$19</f>
        <v>0</v>
      </c>
      <c r="F56" s="740">
        <f>+F49*1000*$D$55+F52*$M$19</f>
        <v>0</v>
      </c>
      <c r="G56" s="741">
        <f>+G49*1000*$D$55+G52*$M$19</f>
        <v>0</v>
      </c>
      <c r="H56" s="700"/>
      <c r="I56" s="700"/>
      <c r="J56" s="700"/>
      <c r="K56" s="701"/>
      <c r="L56" s="765"/>
      <c r="M56" s="765"/>
      <c r="N56" s="765"/>
      <c r="O56" s="765"/>
      <c r="P56" s="766">
        <f>SUM(D56:O56)</f>
        <v>0</v>
      </c>
      <c r="Q56" s="1440">
        <f>+SUM(P56:P57)</f>
        <v>0</v>
      </c>
      <c r="R56" s="759"/>
      <c r="S56" s="704"/>
      <c r="T56" s="696"/>
    </row>
    <row r="57" spans="1:25" ht="13.5" customHeight="1">
      <c r="A57" s="1436"/>
      <c r="B57" s="1439"/>
      <c r="C57" s="707" t="s">
        <v>661</v>
      </c>
      <c r="D57" s="742">
        <f>+D50*1000*$D$55+D53*M19</f>
        <v>0</v>
      </c>
      <c r="E57" s="709"/>
      <c r="F57" s="709"/>
      <c r="G57" s="710"/>
      <c r="H57" s="709"/>
      <c r="I57" s="709"/>
      <c r="J57" s="709"/>
      <c r="K57" s="710"/>
      <c r="L57" s="1453">
        <f>+L53*$M$19</f>
        <v>0</v>
      </c>
      <c r="M57" s="1450">
        <f>+M53*$M$19</f>
        <v>0</v>
      </c>
      <c r="N57" s="1450">
        <f>+N53*$M$19</f>
        <v>0</v>
      </c>
      <c r="O57" s="1450">
        <f>+O53*$M$19</f>
        <v>0</v>
      </c>
      <c r="P57" s="767">
        <f>SUM(D57:O57)</f>
        <v>0</v>
      </c>
      <c r="Q57" s="1441"/>
      <c r="R57" s="712"/>
      <c r="S57" s="713"/>
      <c r="T57" s="714"/>
    </row>
    <row r="58" spans="1:25" ht="13.5" customHeight="1">
      <c r="A58" s="1452"/>
      <c r="B58" s="718" t="s">
        <v>625</v>
      </c>
      <c r="C58" s="636" t="s">
        <v>661</v>
      </c>
      <c r="D58" s="768"/>
      <c r="E58" s="720"/>
      <c r="F58" s="720"/>
      <c r="G58" s="721"/>
      <c r="H58" s="743">
        <f>+H51*1000*$H$55+H54*$N$19</f>
        <v>0</v>
      </c>
      <c r="I58" s="743">
        <f>+I51*1000*$H$55+I54*$N$19</f>
        <v>0</v>
      </c>
      <c r="J58" s="743">
        <f>+J51*1000*$H$55+J54*$N$19</f>
        <v>0</v>
      </c>
      <c r="K58" s="744">
        <f>+K51*1000*$H$55+K54*$N$19</f>
        <v>0</v>
      </c>
      <c r="L58" s="1454"/>
      <c r="M58" s="1451"/>
      <c r="N58" s="1451"/>
      <c r="O58" s="1451"/>
      <c r="P58" s="769"/>
      <c r="Q58" s="744">
        <f>+SUM(D58:K58)</f>
        <v>0</v>
      </c>
      <c r="R58" s="726"/>
      <c r="S58" s="727"/>
      <c r="T58" s="690"/>
    </row>
    <row r="59" spans="1:25" ht="13.5" customHeight="1">
      <c r="A59" s="1435" t="s">
        <v>672</v>
      </c>
      <c r="B59" s="1438" t="s">
        <v>624</v>
      </c>
      <c r="C59" s="696" t="s">
        <v>659</v>
      </c>
      <c r="D59" s="697"/>
      <c r="E59" s="740">
        <f>+E42*$I$31+E52*$M$31</f>
        <v>0</v>
      </c>
      <c r="F59" s="740">
        <f>+F42*$I$31+F52*$M$31</f>
        <v>0</v>
      </c>
      <c r="G59" s="741">
        <f>+G42*$I$31+G52*$M$31</f>
        <v>0</v>
      </c>
      <c r="H59" s="700"/>
      <c r="I59" s="700"/>
      <c r="J59" s="700"/>
      <c r="K59" s="701"/>
      <c r="L59" s="765"/>
      <c r="M59" s="765"/>
      <c r="N59" s="765"/>
      <c r="O59" s="765"/>
      <c r="P59" s="766">
        <f>SUM(D59:O59)</f>
        <v>0</v>
      </c>
      <c r="Q59" s="1440">
        <f>+SUM(P59:P60)</f>
        <v>0</v>
      </c>
      <c r="R59" s="703"/>
      <c r="S59" s="704"/>
      <c r="T59" s="696"/>
    </row>
    <row r="60" spans="1:25" ht="13.5" customHeight="1">
      <c r="A60" s="1436"/>
      <c r="B60" s="1439"/>
      <c r="C60" s="707" t="s">
        <v>661</v>
      </c>
      <c r="D60" s="742">
        <f>+D43*$I$31+D53*$M$31</f>
        <v>0</v>
      </c>
      <c r="E60" s="709"/>
      <c r="F60" s="709"/>
      <c r="G60" s="710"/>
      <c r="H60" s="709"/>
      <c r="I60" s="709"/>
      <c r="J60" s="709"/>
      <c r="K60" s="710"/>
      <c r="L60" s="1453">
        <f>+L53*$M$31</f>
        <v>0</v>
      </c>
      <c r="M60" s="1450">
        <f>+M53*$M$31</f>
        <v>0</v>
      </c>
      <c r="N60" s="1450">
        <f>+N53*$M$31</f>
        <v>0</v>
      </c>
      <c r="O60" s="1450">
        <f>+O53*$M$31</f>
        <v>0</v>
      </c>
      <c r="P60" s="767">
        <f>SUM(D60:O60)</f>
        <v>0</v>
      </c>
      <c r="Q60" s="1441"/>
      <c r="R60" s="712"/>
      <c r="S60" s="713"/>
      <c r="T60" s="714"/>
    </row>
    <row r="61" spans="1:25" ht="13.5" customHeight="1">
      <c r="A61" s="1452"/>
      <c r="B61" s="718" t="s">
        <v>625</v>
      </c>
      <c r="C61" s="636" t="s">
        <v>661</v>
      </c>
      <c r="D61" s="770"/>
      <c r="E61" s="720"/>
      <c r="F61" s="720"/>
      <c r="G61" s="721"/>
      <c r="H61" s="743">
        <f>+H44*$J$31+H54*$N$31</f>
        <v>0</v>
      </c>
      <c r="I61" s="743">
        <f>+I44*$J$31+I54*$N$31</f>
        <v>0</v>
      </c>
      <c r="J61" s="743">
        <f>+J44*$J$31+J54*$N$31</f>
        <v>0</v>
      </c>
      <c r="K61" s="744">
        <f>+K44*$J$31+K54*$N$31</f>
        <v>0</v>
      </c>
      <c r="L61" s="1454"/>
      <c r="M61" s="1451"/>
      <c r="N61" s="1451"/>
      <c r="O61" s="1451"/>
      <c r="P61" s="769"/>
      <c r="Q61" s="744">
        <f>+SUM(D61:K61)</f>
        <v>0</v>
      </c>
      <c r="R61" s="726"/>
      <c r="S61" s="727"/>
      <c r="T61" s="690"/>
    </row>
    <row r="62" spans="1:25" ht="13.5" customHeight="1">
      <c r="A62" s="1435" t="s">
        <v>673</v>
      </c>
      <c r="B62" s="1438" t="s">
        <v>624</v>
      </c>
      <c r="C62" s="696" t="s">
        <v>659</v>
      </c>
      <c r="D62" s="697"/>
      <c r="E62" s="879"/>
      <c r="F62" s="879"/>
      <c r="G62" s="880"/>
      <c r="H62" s="700"/>
      <c r="I62" s="700"/>
      <c r="J62" s="700"/>
      <c r="K62" s="701"/>
      <c r="L62" s="765"/>
      <c r="M62" s="765"/>
      <c r="N62" s="765"/>
      <c r="O62" s="765"/>
      <c r="P62" s="766">
        <f>SUM(D62:O62)</f>
        <v>0</v>
      </c>
      <c r="Q62" s="1440">
        <f>+SUM(P62:P63)</f>
        <v>0</v>
      </c>
      <c r="R62" s="1415" t="s">
        <v>674</v>
      </c>
      <c r="S62" s="1416"/>
      <c r="T62" s="1417"/>
      <c r="Y62" s="717"/>
    </row>
    <row r="63" spans="1:25" ht="13.5" customHeight="1">
      <c r="A63" s="1436"/>
      <c r="B63" s="1439"/>
      <c r="C63" s="707" t="s">
        <v>661</v>
      </c>
      <c r="D63" s="878"/>
      <c r="E63" s="709"/>
      <c r="F63" s="709"/>
      <c r="G63" s="710"/>
      <c r="H63" s="709"/>
      <c r="I63" s="709"/>
      <c r="J63" s="709"/>
      <c r="K63" s="710"/>
      <c r="L63" s="709"/>
      <c r="M63" s="709"/>
      <c r="N63" s="709"/>
      <c r="O63" s="709"/>
      <c r="P63" s="767">
        <f>SUM(D63:O63)</f>
        <v>0</v>
      </c>
      <c r="Q63" s="1441"/>
      <c r="R63" s="712"/>
      <c r="S63" s="713"/>
      <c r="T63" s="714"/>
    </row>
    <row r="64" spans="1:25" ht="13.5" customHeight="1" thickBot="1">
      <c r="A64" s="1437"/>
      <c r="B64" s="771" t="s">
        <v>625</v>
      </c>
      <c r="C64" s="772" t="s">
        <v>661</v>
      </c>
      <c r="D64" s="773"/>
      <c r="E64" s="774"/>
      <c r="F64" s="774"/>
      <c r="G64" s="775"/>
      <c r="H64" s="881"/>
      <c r="I64" s="881"/>
      <c r="J64" s="881"/>
      <c r="K64" s="882"/>
      <c r="L64" s="773"/>
      <c r="M64" s="774"/>
      <c r="N64" s="774"/>
      <c r="O64" s="774"/>
      <c r="P64" s="776"/>
      <c r="Q64" s="777">
        <f>+SUM(D64:O64)</f>
        <v>0</v>
      </c>
      <c r="R64" s="778"/>
      <c r="S64" s="779"/>
      <c r="T64" s="780"/>
    </row>
    <row r="65" spans="1:25" ht="13.5" customHeight="1" thickTop="1" thickBot="1">
      <c r="A65" s="1442" t="s">
        <v>675</v>
      </c>
      <c r="B65" s="1443"/>
      <c r="C65" s="636" t="s">
        <v>676</v>
      </c>
      <c r="D65" s="1444">
        <f>IF($W$1="",0,IF($W$1="都市ガス",+Q19/E19*3.6/45,+Q19/E19*3.6/100.465))</f>
        <v>0</v>
      </c>
      <c r="E65" s="1445"/>
      <c r="F65" s="1445"/>
      <c r="G65" s="1446"/>
      <c r="H65" s="1444">
        <f>IF($W$1="",0,IF($W$1="都市ガス",+R19/E19*3.6/45,+R19/E19*3.6/100.465))</f>
        <v>0</v>
      </c>
      <c r="I65" s="1445"/>
      <c r="J65" s="1445"/>
      <c r="K65" s="1446"/>
      <c r="L65" s="781"/>
      <c r="M65" s="781"/>
      <c r="N65" s="781"/>
      <c r="O65" s="781"/>
      <c r="P65" s="693"/>
      <c r="Q65" s="694"/>
      <c r="R65" s="1447"/>
      <c r="S65" s="1448"/>
      <c r="T65" s="1449"/>
      <c r="V65" s="551" t="s">
        <v>677</v>
      </c>
    </row>
    <row r="66" spans="1:25" ht="13.5" customHeight="1">
      <c r="A66" s="1409" t="s">
        <v>678</v>
      </c>
      <c r="B66" s="1410"/>
      <c r="C66" s="782" t="s">
        <v>679</v>
      </c>
      <c r="D66" s="688">
        <f>+D50*1000*$D$65</f>
        <v>0</v>
      </c>
      <c r="E66" s="688">
        <f>+E49*1000*$D$65</f>
        <v>0</v>
      </c>
      <c r="F66" s="688">
        <f>+F49*1000*$D$65</f>
        <v>0</v>
      </c>
      <c r="G66" s="783">
        <f>+G49*1000*$D$65</f>
        <v>0</v>
      </c>
      <c r="H66" s="765"/>
      <c r="I66" s="765"/>
      <c r="J66" s="765"/>
      <c r="K66" s="784"/>
      <c r="L66" s="709"/>
      <c r="M66" s="709"/>
      <c r="N66" s="709"/>
      <c r="O66" s="709"/>
      <c r="P66" s="1413">
        <f>SUM(D66:O66)</f>
        <v>0</v>
      </c>
      <c r="Q66" s="1414"/>
      <c r="R66" s="1415" t="s">
        <v>680</v>
      </c>
      <c r="S66" s="1416"/>
      <c r="T66" s="1417"/>
      <c r="V66" s="785" t="s">
        <v>639</v>
      </c>
      <c r="W66" s="786"/>
      <c r="X66" s="753">
        <f>+P66</f>
        <v>0</v>
      </c>
    </row>
    <row r="67" spans="1:25" ht="13.5" customHeight="1" thickBot="1">
      <c r="A67" s="1411"/>
      <c r="B67" s="1412"/>
      <c r="C67" s="772" t="s">
        <v>681</v>
      </c>
      <c r="D67" s="787"/>
      <c r="E67" s="788"/>
      <c r="F67" s="788"/>
      <c r="G67" s="789"/>
      <c r="H67" s="790">
        <f>+H51*1000*$H$65</f>
        <v>0</v>
      </c>
      <c r="I67" s="790">
        <f>+I51*1000*$H$65</f>
        <v>0</v>
      </c>
      <c r="J67" s="790">
        <f>+J51*1000*$H$65</f>
        <v>0</v>
      </c>
      <c r="K67" s="791">
        <f>+K51*1000*$H$65</f>
        <v>0</v>
      </c>
      <c r="L67" s="773"/>
      <c r="M67" s="774"/>
      <c r="N67" s="774"/>
      <c r="O67" s="774"/>
      <c r="P67" s="1418">
        <f>SUM(D67:O67)</f>
        <v>0</v>
      </c>
      <c r="Q67" s="1419"/>
      <c r="R67" s="778"/>
      <c r="S67" s="779"/>
      <c r="T67" s="780"/>
      <c r="V67" s="792" t="s">
        <v>640</v>
      </c>
      <c r="W67" s="793"/>
      <c r="X67" s="728">
        <f>+P67</f>
        <v>0</v>
      </c>
    </row>
    <row r="68" spans="1:25" ht="13.5" customHeight="1" thickTop="1" thickBot="1">
      <c r="A68" s="551" t="s">
        <v>682</v>
      </c>
      <c r="D68" s="794"/>
      <c r="H68" s="551"/>
      <c r="V68" s="1420" t="s">
        <v>566</v>
      </c>
      <c r="W68" s="1421"/>
      <c r="X68" s="761">
        <f>SUM(X66:X67)</f>
        <v>0</v>
      </c>
    </row>
    <row r="69" spans="1:25" ht="13.5" customHeight="1">
      <c r="A69" s="1422" t="s">
        <v>683</v>
      </c>
      <c r="B69" s="1423"/>
      <c r="C69" s="1424" t="s">
        <v>684</v>
      </c>
      <c r="D69" s="1425"/>
      <c r="E69" s="1425"/>
      <c r="F69" s="1426"/>
      <c r="H69" s="551"/>
      <c r="I69" s="551"/>
      <c r="J69" s="551"/>
      <c r="K69" s="551"/>
      <c r="L69" s="795"/>
      <c r="M69" s="795"/>
      <c r="N69" s="795"/>
      <c r="O69" s="796"/>
      <c r="P69" s="796"/>
      <c r="Q69" s="796"/>
      <c r="R69" s="796"/>
      <c r="S69" s="551"/>
      <c r="T69" s="551"/>
    </row>
    <row r="70" spans="1:25" ht="13.5" customHeight="1" thickBot="1">
      <c r="A70" s="1430" t="s">
        <v>685</v>
      </c>
      <c r="B70" s="1431"/>
      <c r="C70" s="1432" t="str">
        <f>IF(W1="","",IF(W1="都市ガス","大阪ガス 小型空調契約","液化石油ガス"))</f>
        <v/>
      </c>
      <c r="D70" s="1433"/>
      <c r="E70" s="1433"/>
      <c r="F70" s="1434"/>
      <c r="H70" s="551"/>
      <c r="I70" s="551"/>
      <c r="T70" s="797"/>
    </row>
    <row r="71" spans="1:25" ht="13.5" customHeight="1" thickBot="1">
      <c r="A71" s="551" t="s">
        <v>686</v>
      </c>
      <c r="C71" s="794" t="s">
        <v>687</v>
      </c>
      <c r="I71" s="669"/>
      <c r="U71" s="551"/>
      <c r="V71" s="551"/>
      <c r="W71" s="551"/>
    </row>
    <row r="72" spans="1:25" ht="13.5" customHeight="1" thickTop="1" thickBot="1">
      <c r="A72" s="798" t="s">
        <v>688</v>
      </c>
      <c r="B72" s="799" t="s">
        <v>689</v>
      </c>
      <c r="C72" s="799"/>
      <c r="D72" s="800"/>
      <c r="E72" s="799" t="s">
        <v>690</v>
      </c>
      <c r="F72" s="799"/>
      <c r="G72" s="799"/>
      <c r="H72" s="799"/>
      <c r="I72" s="799"/>
      <c r="J72" s="799"/>
      <c r="K72" s="799"/>
      <c r="L72" s="799"/>
      <c r="M72" s="799"/>
      <c r="N72" s="799"/>
      <c r="O72" s="799"/>
      <c r="P72" s="799"/>
      <c r="Q72" s="799"/>
      <c r="R72" s="799"/>
      <c r="S72" s="799"/>
      <c r="T72" s="800"/>
      <c r="U72" s="1400" t="s">
        <v>691</v>
      </c>
      <c r="V72" s="1402"/>
      <c r="W72" s="1400" t="s">
        <v>610</v>
      </c>
      <c r="X72" s="1401"/>
      <c r="Y72" s="1402"/>
    </row>
    <row r="73" spans="1:25" ht="13.5" customHeight="1" thickTop="1">
      <c r="A73" s="1403" t="s">
        <v>692</v>
      </c>
      <c r="B73" s="801" t="s">
        <v>693</v>
      </c>
      <c r="C73" s="680"/>
      <c r="D73" s="681"/>
      <c r="E73" s="802">
        <v>1106.97</v>
      </c>
      <c r="F73" s="680" t="s">
        <v>694</v>
      </c>
      <c r="G73" s="803">
        <f>+B33+B31</f>
        <v>0</v>
      </c>
      <c r="H73" s="804" t="s">
        <v>695</v>
      </c>
      <c r="I73" s="680"/>
      <c r="J73" s="883"/>
      <c r="K73" s="804" t="s">
        <v>696</v>
      </c>
      <c r="L73" s="680"/>
      <c r="M73" s="680"/>
      <c r="N73" s="680" t="s">
        <v>697</v>
      </c>
      <c r="O73" s="680"/>
      <c r="P73" s="680"/>
      <c r="Q73" s="680"/>
      <c r="R73" s="680"/>
      <c r="S73" s="680"/>
      <c r="T73" s="805"/>
      <c r="U73" s="1386">
        <f>INT(+E73*G73*(185-J73)/100)*12</f>
        <v>0</v>
      </c>
      <c r="V73" s="1387"/>
      <c r="W73" s="1404" t="s">
        <v>698</v>
      </c>
      <c r="X73" s="1405"/>
      <c r="Y73" s="1406"/>
    </row>
    <row r="74" spans="1:25" ht="13.5" customHeight="1">
      <c r="A74" s="1384"/>
      <c r="B74" s="1407" t="s">
        <v>699</v>
      </c>
      <c r="C74" s="1408" t="s">
        <v>624</v>
      </c>
      <c r="D74" s="806" t="s">
        <v>659</v>
      </c>
      <c r="E74" s="807" t="s">
        <v>700</v>
      </c>
      <c r="F74" s="713">
        <v>8.74</v>
      </c>
      <c r="G74" s="808" t="s">
        <v>701</v>
      </c>
      <c r="H74" s="713">
        <v>4.6900000000000004</v>
      </c>
      <c r="I74" s="713" t="s">
        <v>702</v>
      </c>
      <c r="J74" s="713">
        <v>3.45</v>
      </c>
      <c r="K74" s="713" t="s">
        <v>703</v>
      </c>
      <c r="L74" s="717">
        <f>+X40</f>
        <v>0</v>
      </c>
      <c r="M74" s="713" t="s">
        <v>704</v>
      </c>
      <c r="N74" s="809" t="s">
        <v>705</v>
      </c>
      <c r="P74" s="713"/>
      <c r="Q74" s="713"/>
      <c r="R74" s="713"/>
      <c r="S74" s="809"/>
      <c r="T74" s="714"/>
      <c r="U74" s="1396">
        <f>INT((F74+H74+J74)*L74)</f>
        <v>0</v>
      </c>
      <c r="V74" s="1397"/>
      <c r="W74" s="1388"/>
      <c r="X74" s="1389"/>
      <c r="Y74" s="1390"/>
    </row>
    <row r="75" spans="1:25" ht="13.5" customHeight="1">
      <c r="A75" s="1384"/>
      <c r="B75" s="1407"/>
      <c r="C75" s="1408"/>
      <c r="D75" s="806" t="s">
        <v>706</v>
      </c>
      <c r="E75" s="807" t="s">
        <v>700</v>
      </c>
      <c r="F75" s="713">
        <v>8.07</v>
      </c>
      <c r="G75" s="808" t="s">
        <v>701</v>
      </c>
      <c r="H75" s="713">
        <f t="shared" ref="H75:H77" si="10">+H74</f>
        <v>4.6900000000000004</v>
      </c>
      <c r="I75" s="713" t="s">
        <v>702</v>
      </c>
      <c r="J75" s="713">
        <f>+J74</f>
        <v>3.45</v>
      </c>
      <c r="K75" s="713" t="s">
        <v>703</v>
      </c>
      <c r="L75" s="717">
        <f>+X41</f>
        <v>0</v>
      </c>
      <c r="M75" s="713" t="s">
        <v>704</v>
      </c>
      <c r="N75" s="809" t="s">
        <v>705</v>
      </c>
      <c r="P75" s="713"/>
      <c r="Q75" s="713"/>
      <c r="R75" s="713"/>
      <c r="S75" s="809"/>
      <c r="T75" s="714"/>
      <c r="U75" s="1396">
        <f>INT((F75+H75+J75)*L75)</f>
        <v>0</v>
      </c>
      <c r="V75" s="1397"/>
      <c r="W75" s="1388"/>
      <c r="X75" s="1389"/>
      <c r="Y75" s="1390"/>
    </row>
    <row r="76" spans="1:25" ht="13.5" customHeight="1">
      <c r="A76" s="1384"/>
      <c r="B76" s="1407"/>
      <c r="C76" s="810" t="s">
        <v>625</v>
      </c>
      <c r="D76" s="1427" t="s">
        <v>706</v>
      </c>
      <c r="E76" s="807" t="s">
        <v>700</v>
      </c>
      <c r="F76" s="713">
        <f>+F75</f>
        <v>8.07</v>
      </c>
      <c r="G76" s="808" t="s">
        <v>701</v>
      </c>
      <c r="H76" s="713">
        <f t="shared" si="10"/>
        <v>4.6900000000000004</v>
      </c>
      <c r="I76" s="713" t="s">
        <v>702</v>
      </c>
      <c r="J76" s="713">
        <f t="shared" ref="J76:J77" si="11">+J75</f>
        <v>3.45</v>
      </c>
      <c r="K76" s="713" t="s">
        <v>703</v>
      </c>
      <c r="L76" s="717">
        <f>+X42</f>
        <v>0</v>
      </c>
      <c r="M76" s="713" t="s">
        <v>704</v>
      </c>
      <c r="N76" s="809" t="s">
        <v>705</v>
      </c>
      <c r="P76" s="713"/>
      <c r="Q76" s="713"/>
      <c r="R76" s="713"/>
      <c r="S76" s="809"/>
      <c r="T76" s="714"/>
      <c r="U76" s="1396">
        <f>INT((F76+H76+J76)*L76)</f>
        <v>0</v>
      </c>
      <c r="V76" s="1397"/>
      <c r="W76" s="1388"/>
      <c r="X76" s="1389"/>
      <c r="Y76" s="1390"/>
    </row>
    <row r="77" spans="1:25" ht="13.5" customHeight="1">
      <c r="A77" s="1384"/>
      <c r="B77" s="1407"/>
      <c r="C77" s="810" t="s">
        <v>641</v>
      </c>
      <c r="D77" s="1427"/>
      <c r="E77" s="807" t="s">
        <v>700</v>
      </c>
      <c r="F77" s="713">
        <f>+F75</f>
        <v>8.07</v>
      </c>
      <c r="G77" s="808" t="s">
        <v>701</v>
      </c>
      <c r="H77" s="713">
        <f t="shared" si="10"/>
        <v>4.6900000000000004</v>
      </c>
      <c r="I77" s="713" t="s">
        <v>702</v>
      </c>
      <c r="J77" s="713">
        <f t="shared" si="11"/>
        <v>3.45</v>
      </c>
      <c r="K77" s="713" t="s">
        <v>703</v>
      </c>
      <c r="L77" s="717">
        <f>+X43</f>
        <v>0</v>
      </c>
      <c r="M77" s="713" t="s">
        <v>704</v>
      </c>
      <c r="N77" s="809" t="s">
        <v>705</v>
      </c>
      <c r="P77" s="713"/>
      <c r="Q77" s="713"/>
      <c r="R77" s="713"/>
      <c r="S77" s="809"/>
      <c r="T77" s="714"/>
      <c r="U77" s="1396">
        <f>INT((F77+H77+J77)*L77)</f>
        <v>0</v>
      </c>
      <c r="V77" s="1397"/>
      <c r="W77" s="1388"/>
      <c r="X77" s="1389"/>
      <c r="Y77" s="1390"/>
    </row>
    <row r="78" spans="1:25" ht="13.5" customHeight="1">
      <c r="A78" s="1384"/>
      <c r="B78" s="811"/>
      <c r="C78" s="812"/>
      <c r="D78" s="813"/>
      <c r="E78" s="814"/>
      <c r="F78" s="815" t="s">
        <v>707</v>
      </c>
      <c r="G78" s="727"/>
      <c r="H78" s="727" t="s">
        <v>708</v>
      </c>
      <c r="I78" s="727"/>
      <c r="J78" s="727" t="s">
        <v>709</v>
      </c>
      <c r="K78" s="727"/>
      <c r="L78" s="727"/>
      <c r="M78" s="727"/>
      <c r="N78" s="727"/>
      <c r="O78" s="727"/>
      <c r="P78" s="727"/>
      <c r="Q78" s="727"/>
      <c r="R78" s="727"/>
      <c r="S78" s="727"/>
      <c r="T78" s="690"/>
      <c r="U78" s="1428"/>
      <c r="V78" s="1429"/>
      <c r="W78" s="1388"/>
      <c r="X78" s="1389"/>
      <c r="Y78" s="1390"/>
    </row>
    <row r="79" spans="1:25" ht="13.5" customHeight="1" thickBot="1">
      <c r="A79" s="1385"/>
      <c r="B79" s="816" t="s">
        <v>710</v>
      </c>
      <c r="C79" s="817"/>
      <c r="D79" s="818"/>
      <c r="E79" s="631"/>
      <c r="F79" s="631"/>
      <c r="G79" s="631"/>
      <c r="H79" s="631"/>
      <c r="I79" s="631"/>
      <c r="J79" s="631"/>
      <c r="K79" s="631"/>
      <c r="L79" s="631"/>
      <c r="M79" s="631"/>
      <c r="N79" s="631"/>
      <c r="O79" s="631"/>
      <c r="P79" s="631"/>
      <c r="Q79" s="631"/>
      <c r="R79" s="631"/>
      <c r="S79" s="631"/>
      <c r="T79" s="632"/>
      <c r="U79" s="1398">
        <f>SUM(U73:U78)</f>
        <v>0</v>
      </c>
      <c r="V79" s="1399"/>
      <c r="W79" s="1391"/>
      <c r="X79" s="1392"/>
      <c r="Y79" s="1393"/>
    </row>
    <row r="80" spans="1:25" ht="13.5" customHeight="1" thickTop="1">
      <c r="A80" s="1384" t="s">
        <v>711</v>
      </c>
      <c r="B80" s="801" t="s">
        <v>712</v>
      </c>
      <c r="C80" s="680"/>
      <c r="D80" s="681"/>
      <c r="E80" s="884"/>
      <c r="F80" s="680" t="s">
        <v>713</v>
      </c>
      <c r="G80" s="819">
        <v>4</v>
      </c>
      <c r="H80" s="820" t="s">
        <v>714</v>
      </c>
      <c r="I80" s="887"/>
      <c r="J80" s="680" t="s">
        <v>713</v>
      </c>
      <c r="K80" s="889"/>
      <c r="L80" s="820" t="s">
        <v>714</v>
      </c>
      <c r="M80" s="887"/>
      <c r="N80" s="680" t="s">
        <v>713</v>
      </c>
      <c r="O80" s="889"/>
      <c r="P80" s="820" t="s">
        <v>714</v>
      </c>
      <c r="Q80" s="887"/>
      <c r="R80" s="680" t="s">
        <v>713</v>
      </c>
      <c r="S80" s="889"/>
      <c r="T80" s="820" t="s">
        <v>715</v>
      </c>
      <c r="U80" s="1386">
        <f>INT(+E80*G80+I80*K80+M80*O80+Q80*S80)</f>
        <v>0</v>
      </c>
      <c r="V80" s="1387"/>
      <c r="W80" s="1388"/>
      <c r="X80" s="1389"/>
      <c r="Y80" s="1390"/>
    </row>
    <row r="81" spans="1:25" ht="13.5" customHeight="1">
      <c r="A81" s="1384"/>
      <c r="B81" s="1394" t="s">
        <v>699</v>
      </c>
      <c r="C81" s="1395"/>
      <c r="D81" s="806" t="s">
        <v>679</v>
      </c>
      <c r="E81" s="885"/>
      <c r="F81" s="713" t="s">
        <v>716</v>
      </c>
      <c r="G81" s="886">
        <v>0</v>
      </c>
      <c r="H81" s="713" t="s">
        <v>717</v>
      </c>
      <c r="I81" s="888"/>
      <c r="J81" s="713" t="s">
        <v>716</v>
      </c>
      <c r="K81" s="886"/>
      <c r="L81" s="713" t="s">
        <v>717</v>
      </c>
      <c r="M81" s="888"/>
      <c r="N81" s="713" t="s">
        <v>716</v>
      </c>
      <c r="O81" s="886">
        <f>SUM(D66,F66,G66)</f>
        <v>0</v>
      </c>
      <c r="P81" s="713" t="s">
        <v>717</v>
      </c>
      <c r="Q81" s="888"/>
      <c r="R81" s="713" t="s">
        <v>716</v>
      </c>
      <c r="S81" s="886">
        <f>+E66</f>
        <v>0</v>
      </c>
      <c r="T81" s="713" t="s">
        <v>718</v>
      </c>
      <c r="U81" s="1396">
        <f>INT(+E81*G81+I81*K81+M81*O81+Q81*S81)</f>
        <v>0</v>
      </c>
      <c r="V81" s="1397"/>
      <c r="W81" s="1388"/>
      <c r="X81" s="1389"/>
      <c r="Y81" s="1390"/>
    </row>
    <row r="82" spans="1:25" ht="13.5" customHeight="1">
      <c r="A82" s="1384"/>
      <c r="B82" s="1394"/>
      <c r="C82" s="1395"/>
      <c r="D82" s="714" t="s">
        <v>681</v>
      </c>
      <c r="E82" s="885"/>
      <c r="F82" s="713" t="s">
        <v>716</v>
      </c>
      <c r="G82" s="886"/>
      <c r="H82" s="713" t="s">
        <v>717</v>
      </c>
      <c r="I82" s="888"/>
      <c r="J82" s="713" t="s">
        <v>716</v>
      </c>
      <c r="K82" s="886"/>
      <c r="L82" s="713" t="s">
        <v>717</v>
      </c>
      <c r="M82" s="888"/>
      <c r="N82" s="713" t="s">
        <v>716</v>
      </c>
      <c r="O82" s="886">
        <f>X67</f>
        <v>0</v>
      </c>
      <c r="P82" s="713" t="s">
        <v>717</v>
      </c>
      <c r="Q82" s="888"/>
      <c r="R82" s="713" t="s">
        <v>716</v>
      </c>
      <c r="S82" s="886"/>
      <c r="T82" s="713" t="s">
        <v>718</v>
      </c>
      <c r="U82" s="1396">
        <f>INT(+E82*G82+I82*K82+M82*O82+Q82*S82)</f>
        <v>0</v>
      </c>
      <c r="V82" s="1397"/>
      <c r="W82" s="1388"/>
      <c r="X82" s="1389"/>
      <c r="Y82" s="1390"/>
    </row>
    <row r="83" spans="1:25" ht="13.5" customHeight="1" thickBot="1">
      <c r="A83" s="1385"/>
      <c r="B83" s="816" t="s">
        <v>710</v>
      </c>
      <c r="C83" s="817"/>
      <c r="D83" s="818"/>
      <c r="E83" s="631"/>
      <c r="F83" s="631"/>
      <c r="G83" s="631"/>
      <c r="H83" s="631"/>
      <c r="I83" s="631"/>
      <c r="J83" s="631"/>
      <c r="K83" s="631"/>
      <c r="L83" s="631"/>
      <c r="M83" s="631"/>
      <c r="N83" s="631"/>
      <c r="O83" s="631"/>
      <c r="P83" s="631"/>
      <c r="Q83" s="631"/>
      <c r="R83" s="631"/>
      <c r="S83" s="631"/>
      <c r="T83" s="632"/>
      <c r="U83" s="1398">
        <f>SUM(U80:V82)</f>
        <v>0</v>
      </c>
      <c r="V83" s="1399"/>
      <c r="W83" s="1391"/>
      <c r="X83" s="1392"/>
      <c r="Y83" s="1393"/>
    </row>
    <row r="84" spans="1:25" ht="13.5" customHeight="1" thickTop="1" thickBot="1">
      <c r="B84" s="524" t="s">
        <v>719</v>
      </c>
      <c r="S84" s="1381" t="s">
        <v>74</v>
      </c>
      <c r="T84" s="1381"/>
      <c r="U84" s="1382">
        <f>+U79+U83</f>
        <v>0</v>
      </c>
      <c r="V84" s="1383"/>
      <c r="W84" s="717"/>
      <c r="X84" s="717"/>
      <c r="Y84" s="717"/>
    </row>
    <row r="85" spans="1:25" ht="13.5" customHeight="1" thickTop="1">
      <c r="B85" s="524" t="s">
        <v>720</v>
      </c>
      <c r="L85" s="551"/>
      <c r="U85" s="524"/>
    </row>
    <row r="86" spans="1:25" ht="13.5" customHeight="1">
      <c r="B86" s="524" t="s">
        <v>721</v>
      </c>
      <c r="S86" s="669"/>
    </row>
    <row r="87" spans="1:25" ht="13.5" customHeight="1">
      <c r="B87" s="524" t="s">
        <v>722</v>
      </c>
    </row>
    <row r="88" spans="1:25" ht="13.5" customHeight="1">
      <c r="B88" s="524" t="s">
        <v>723</v>
      </c>
    </row>
  </sheetData>
  <mergeCells count="120">
    <mergeCell ref="I1:J1"/>
    <mergeCell ref="Q1:R1"/>
    <mergeCell ref="U1:V1"/>
    <mergeCell ref="B3:F3"/>
    <mergeCell ref="G3:N3"/>
    <mergeCell ref="O3:R3"/>
    <mergeCell ref="S3:X7"/>
    <mergeCell ref="B4:C6"/>
    <mergeCell ref="D4:D6"/>
    <mergeCell ref="E4:F4"/>
    <mergeCell ref="S8:X8"/>
    <mergeCell ref="S20:X20"/>
    <mergeCell ref="D38:G38"/>
    <mergeCell ref="H38:K38"/>
    <mergeCell ref="L38:O38"/>
    <mergeCell ref="P38:Q39"/>
    <mergeCell ref="R38:T39"/>
    <mergeCell ref="V39:X39"/>
    <mergeCell ref="G4:J4"/>
    <mergeCell ref="K4:N4"/>
    <mergeCell ref="O4:R4"/>
    <mergeCell ref="E5:F6"/>
    <mergeCell ref="G5:H6"/>
    <mergeCell ref="I5:J6"/>
    <mergeCell ref="K5:L6"/>
    <mergeCell ref="M5:N6"/>
    <mergeCell ref="O5:P6"/>
    <mergeCell ref="Q5:R6"/>
    <mergeCell ref="W41:W43"/>
    <mergeCell ref="A42:A44"/>
    <mergeCell ref="B42:B43"/>
    <mergeCell ref="Q42:Q43"/>
    <mergeCell ref="V44:W44"/>
    <mergeCell ref="A45:C45"/>
    <mergeCell ref="V45:X45"/>
    <mergeCell ref="A40:A41"/>
    <mergeCell ref="D40:G40"/>
    <mergeCell ref="R40:T40"/>
    <mergeCell ref="V40:V41"/>
    <mergeCell ref="D41:G41"/>
    <mergeCell ref="H41:K41"/>
    <mergeCell ref="R41:T41"/>
    <mergeCell ref="A46:A48"/>
    <mergeCell ref="B46:B47"/>
    <mergeCell ref="Q46:Q47"/>
    <mergeCell ref="V46:V47"/>
    <mergeCell ref="W47:W48"/>
    <mergeCell ref="A49:A51"/>
    <mergeCell ref="B49:B50"/>
    <mergeCell ref="Q49:Q50"/>
    <mergeCell ref="V49:W49"/>
    <mergeCell ref="V50:X50"/>
    <mergeCell ref="V51:W51"/>
    <mergeCell ref="A52:A54"/>
    <mergeCell ref="B52:B53"/>
    <mergeCell ref="V52:W52"/>
    <mergeCell ref="L53:L54"/>
    <mergeCell ref="M53:M54"/>
    <mergeCell ref="N53:N54"/>
    <mergeCell ref="O53:O54"/>
    <mergeCell ref="P53:P54"/>
    <mergeCell ref="V53:W53"/>
    <mergeCell ref="A55:B55"/>
    <mergeCell ref="D55:G55"/>
    <mergeCell ref="H55:K55"/>
    <mergeCell ref="R55:T55"/>
    <mergeCell ref="A56:A58"/>
    <mergeCell ref="B56:B57"/>
    <mergeCell ref="Q56:Q57"/>
    <mergeCell ref="L57:L58"/>
    <mergeCell ref="M57:M58"/>
    <mergeCell ref="N57:N58"/>
    <mergeCell ref="A62:A64"/>
    <mergeCell ref="B62:B63"/>
    <mergeCell ref="Q62:Q63"/>
    <mergeCell ref="R62:T62"/>
    <mergeCell ref="A65:B65"/>
    <mergeCell ref="D65:G65"/>
    <mergeCell ref="H65:K65"/>
    <mergeCell ref="R65:T65"/>
    <mergeCell ref="O57:O58"/>
    <mergeCell ref="A59:A61"/>
    <mergeCell ref="B59:B60"/>
    <mergeCell ref="Q59:Q60"/>
    <mergeCell ref="L60:L61"/>
    <mergeCell ref="M60:M61"/>
    <mergeCell ref="N60:N61"/>
    <mergeCell ref="O60:O61"/>
    <mergeCell ref="W72:Y72"/>
    <mergeCell ref="A73:A79"/>
    <mergeCell ref="U73:V73"/>
    <mergeCell ref="W73:Y79"/>
    <mergeCell ref="B74:B77"/>
    <mergeCell ref="C74:C75"/>
    <mergeCell ref="U74:V74"/>
    <mergeCell ref="A66:B67"/>
    <mergeCell ref="P66:Q66"/>
    <mergeCell ref="R66:T66"/>
    <mergeCell ref="P67:Q67"/>
    <mergeCell ref="V68:W68"/>
    <mergeCell ref="A69:B69"/>
    <mergeCell ref="C69:F69"/>
    <mergeCell ref="U75:V75"/>
    <mergeCell ref="D76:D77"/>
    <mergeCell ref="U76:V76"/>
    <mergeCell ref="U77:V77"/>
    <mergeCell ref="U78:V78"/>
    <mergeCell ref="U79:V79"/>
    <mergeCell ref="A70:B70"/>
    <mergeCell ref="C70:F70"/>
    <mergeCell ref="U72:V72"/>
    <mergeCell ref="S84:T84"/>
    <mergeCell ref="U84:V84"/>
    <mergeCell ref="A80:A83"/>
    <mergeCell ref="U80:V80"/>
    <mergeCell ref="W80:Y83"/>
    <mergeCell ref="B81:C82"/>
    <mergeCell ref="U81:V81"/>
    <mergeCell ref="U82:V82"/>
    <mergeCell ref="U83:V83"/>
  </mergeCells>
  <phoneticPr fontId="8"/>
  <dataValidations count="1">
    <dataValidation type="list" allowBlank="1" showInputMessage="1" showErrorMessage="1" sqref="W1">
      <formula1>$AA$3:$AA$5</formula1>
    </dataValidation>
  </dataValidations>
  <pageMargins left="0.74803149606299213" right="0.15748031496062992" top="0.51181102362204722" bottom="0.15748031496062992" header="0.51181102362204722" footer="0.19685039370078741"/>
  <pageSetup paperSize="8" scale="71" orientation="landscape" r:id="rId1"/>
  <headerFooter alignWithMargins="0"/>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89"/>
  <sheetViews>
    <sheetView showZeros="0" view="pageBreakPreview" zoomScaleNormal="100" zoomScaleSheetLayoutView="100" workbookViewId="0">
      <selection activeCell="P81" sqref="P81:P82"/>
    </sheetView>
  </sheetViews>
  <sheetFormatPr defaultColWidth="8.85546875" defaultRowHeight="13.5" customHeight="1"/>
  <cols>
    <col min="1" max="1" width="13.42578125" style="551" customWidth="1"/>
    <col min="2" max="25" width="11.28515625" style="550" customWidth="1"/>
    <col min="26" max="16384" width="8.85546875" style="550"/>
  </cols>
  <sheetData>
    <row r="1" spans="1:27" ht="13.5" customHeight="1">
      <c r="A1" s="521" t="s">
        <v>599</v>
      </c>
      <c r="D1" s="550" t="s">
        <v>600</v>
      </c>
      <c r="E1" s="583" t="s">
        <v>601</v>
      </c>
      <c r="F1" s="866"/>
      <c r="H1" s="584" t="s">
        <v>455</v>
      </c>
      <c r="I1" s="1535"/>
      <c r="J1" s="1536"/>
      <c r="L1" s="585" t="s">
        <v>724</v>
      </c>
      <c r="M1" s="585"/>
      <c r="N1" s="586"/>
      <c r="Q1" s="1537" t="s">
        <v>1</v>
      </c>
      <c r="R1" s="1538"/>
      <c r="S1" s="867"/>
      <c r="U1" s="1539" t="s">
        <v>603</v>
      </c>
      <c r="V1" s="1539"/>
      <c r="W1" s="868"/>
      <c r="Y1" s="587" t="s">
        <v>725</v>
      </c>
    </row>
    <row r="2" spans="1:27" ht="13.5" customHeight="1" thickBot="1">
      <c r="A2" s="521" t="s">
        <v>605</v>
      </c>
      <c r="E2" s="524" t="s">
        <v>606</v>
      </c>
      <c r="L2" s="524"/>
      <c r="U2" s="588" t="s">
        <v>607</v>
      </c>
    </row>
    <row r="3" spans="1:27" ht="13.5" customHeight="1" thickTop="1" thickBot="1">
      <c r="A3" s="589"/>
      <c r="B3" s="1400" t="s">
        <v>608</v>
      </c>
      <c r="C3" s="1401"/>
      <c r="D3" s="1401"/>
      <c r="E3" s="1401"/>
      <c r="F3" s="1402"/>
      <c r="G3" s="1400" t="s">
        <v>569</v>
      </c>
      <c r="H3" s="1401"/>
      <c r="I3" s="1401"/>
      <c r="J3" s="1401"/>
      <c r="K3" s="1401"/>
      <c r="L3" s="1401"/>
      <c r="M3" s="1401"/>
      <c r="N3" s="1402"/>
      <c r="O3" s="1400" t="s">
        <v>609</v>
      </c>
      <c r="P3" s="1401"/>
      <c r="Q3" s="1401"/>
      <c r="R3" s="1402"/>
      <c r="S3" s="1518" t="s">
        <v>610</v>
      </c>
      <c r="T3" s="1519"/>
      <c r="U3" s="1519"/>
      <c r="V3" s="1519"/>
      <c r="W3" s="1519"/>
      <c r="X3" s="1520"/>
      <c r="AA3" s="590"/>
    </row>
    <row r="4" spans="1:27" ht="13.5" customHeight="1" thickTop="1">
      <c r="A4" s="591"/>
      <c r="B4" s="1452" t="s">
        <v>611</v>
      </c>
      <c r="C4" s="1543"/>
      <c r="D4" s="1543" t="s">
        <v>612</v>
      </c>
      <c r="E4" s="1523" t="s">
        <v>613</v>
      </c>
      <c r="F4" s="1525"/>
      <c r="G4" s="1523" t="s">
        <v>614</v>
      </c>
      <c r="H4" s="1524"/>
      <c r="I4" s="1524"/>
      <c r="J4" s="1525"/>
      <c r="K4" s="1523" t="s">
        <v>615</v>
      </c>
      <c r="L4" s="1524"/>
      <c r="M4" s="1524"/>
      <c r="N4" s="1525"/>
      <c r="O4" s="1523" t="s">
        <v>616</v>
      </c>
      <c r="P4" s="1524"/>
      <c r="Q4" s="1524"/>
      <c r="R4" s="1525"/>
      <c r="S4" s="1540"/>
      <c r="T4" s="1541"/>
      <c r="U4" s="1541"/>
      <c r="V4" s="1541"/>
      <c r="W4" s="1541"/>
      <c r="X4" s="1542"/>
      <c r="AA4" s="592" t="s">
        <v>617</v>
      </c>
    </row>
    <row r="5" spans="1:27" ht="13.5" customHeight="1">
      <c r="A5" s="591"/>
      <c r="B5" s="1462"/>
      <c r="C5" s="1544"/>
      <c r="D5" s="1544"/>
      <c r="E5" s="1526" t="s">
        <v>618</v>
      </c>
      <c r="F5" s="1527"/>
      <c r="G5" s="1528" t="s">
        <v>619</v>
      </c>
      <c r="H5" s="1529"/>
      <c r="I5" s="1531" t="s">
        <v>620</v>
      </c>
      <c r="J5" s="1532"/>
      <c r="K5" s="1528" t="s">
        <v>621</v>
      </c>
      <c r="L5" s="1529"/>
      <c r="M5" s="1531" t="s">
        <v>620</v>
      </c>
      <c r="N5" s="1532"/>
      <c r="O5" s="1528" t="s">
        <v>622</v>
      </c>
      <c r="P5" s="1529"/>
      <c r="Q5" s="1531" t="s">
        <v>620</v>
      </c>
      <c r="R5" s="1532"/>
      <c r="S5" s="1540"/>
      <c r="T5" s="1541"/>
      <c r="U5" s="1541"/>
      <c r="V5" s="1541"/>
      <c r="W5" s="1541"/>
      <c r="X5" s="1542"/>
      <c r="AA5" s="592" t="s">
        <v>623</v>
      </c>
    </row>
    <row r="6" spans="1:27" ht="13.5" customHeight="1">
      <c r="A6" s="591"/>
      <c r="B6" s="1462"/>
      <c r="C6" s="1544"/>
      <c r="D6" s="1544"/>
      <c r="E6" s="1523"/>
      <c r="F6" s="1525"/>
      <c r="G6" s="1523"/>
      <c r="H6" s="1530"/>
      <c r="I6" s="1533"/>
      <c r="J6" s="1534"/>
      <c r="K6" s="1523"/>
      <c r="L6" s="1530"/>
      <c r="M6" s="1533"/>
      <c r="N6" s="1534"/>
      <c r="O6" s="1523"/>
      <c r="P6" s="1530"/>
      <c r="Q6" s="1533"/>
      <c r="R6" s="1534"/>
      <c r="S6" s="1540"/>
      <c r="T6" s="1541"/>
      <c r="U6" s="1541"/>
      <c r="V6" s="1541"/>
      <c r="W6" s="1541"/>
      <c r="X6" s="1542"/>
    </row>
    <row r="7" spans="1:27" ht="13.5" customHeight="1" thickBot="1">
      <c r="A7" s="593"/>
      <c r="B7" s="594" t="s">
        <v>624</v>
      </c>
      <c r="C7" s="595" t="s">
        <v>625</v>
      </c>
      <c r="D7" s="595" t="s">
        <v>626</v>
      </c>
      <c r="E7" s="594" t="s">
        <v>624</v>
      </c>
      <c r="F7" s="596" t="s">
        <v>625</v>
      </c>
      <c r="G7" s="597" t="s">
        <v>624</v>
      </c>
      <c r="H7" s="598" t="s">
        <v>625</v>
      </c>
      <c r="I7" s="598" t="s">
        <v>624</v>
      </c>
      <c r="J7" s="599" t="s">
        <v>625</v>
      </c>
      <c r="K7" s="597" t="s">
        <v>624</v>
      </c>
      <c r="L7" s="598" t="s">
        <v>625</v>
      </c>
      <c r="M7" s="598" t="s">
        <v>624</v>
      </c>
      <c r="N7" s="600" t="s">
        <v>625</v>
      </c>
      <c r="O7" s="597" t="s">
        <v>624</v>
      </c>
      <c r="P7" s="598" t="s">
        <v>625</v>
      </c>
      <c r="Q7" s="598" t="s">
        <v>624</v>
      </c>
      <c r="R7" s="599" t="s">
        <v>625</v>
      </c>
      <c r="S7" s="1411"/>
      <c r="T7" s="1521"/>
      <c r="U7" s="1521"/>
      <c r="V7" s="1521"/>
      <c r="W7" s="1521"/>
      <c r="X7" s="1522"/>
    </row>
    <row r="8" spans="1:27" ht="13.5" customHeight="1" thickTop="1">
      <c r="A8" s="601" t="s">
        <v>627</v>
      </c>
      <c r="B8" s="602"/>
      <c r="C8" s="603"/>
      <c r="D8" s="603"/>
      <c r="E8" s="602"/>
      <c r="F8" s="604"/>
      <c r="G8" s="602"/>
      <c r="H8" s="603"/>
      <c r="I8" s="603"/>
      <c r="J8" s="603"/>
      <c r="K8" s="602"/>
      <c r="L8" s="603"/>
      <c r="M8" s="603"/>
      <c r="N8" s="603"/>
      <c r="O8" s="602"/>
      <c r="P8" s="603"/>
      <c r="Q8" s="603"/>
      <c r="R8" s="603"/>
      <c r="S8" s="1508" t="s">
        <v>628</v>
      </c>
      <c r="T8" s="1509"/>
      <c r="U8" s="1509"/>
      <c r="V8" s="1509"/>
      <c r="W8" s="1509"/>
      <c r="X8" s="1510"/>
    </row>
    <row r="9" spans="1:27" ht="13.5" customHeight="1">
      <c r="A9" s="876"/>
      <c r="B9" s="869"/>
      <c r="C9" s="877"/>
      <c r="D9" s="867"/>
      <c r="E9" s="605">
        <f t="shared" ref="E9:E18" si="0">+B9*D9</f>
        <v>0</v>
      </c>
      <c r="F9" s="606">
        <f t="shared" ref="F9:F18" si="1">+C9*D9</f>
        <v>0</v>
      </c>
      <c r="G9" s="873"/>
      <c r="H9" s="874"/>
      <c r="I9" s="607">
        <f>+G9*$D9</f>
        <v>0</v>
      </c>
      <c r="J9" s="608">
        <f t="shared" ref="I9:J18" si="2">+H9*$D9</f>
        <v>0</v>
      </c>
      <c r="K9" s="871"/>
      <c r="L9" s="872"/>
      <c r="M9" s="609">
        <f t="shared" ref="M9:N18" si="3">+K9*$D9</f>
        <v>0</v>
      </c>
      <c r="N9" s="610">
        <f t="shared" si="3"/>
        <v>0</v>
      </c>
      <c r="O9" s="869"/>
      <c r="P9" s="870"/>
      <c r="Q9" s="611">
        <f t="shared" ref="Q9:R18" si="4">+O9*$D9</f>
        <v>0</v>
      </c>
      <c r="R9" s="606">
        <f t="shared" si="4"/>
        <v>0</v>
      </c>
      <c r="S9" s="612"/>
      <c r="T9" s="613"/>
      <c r="U9" s="613"/>
      <c r="V9" s="613"/>
      <c r="W9" s="613"/>
      <c r="X9" s="614"/>
    </row>
    <row r="10" spans="1:27" ht="13.5" customHeight="1">
      <c r="A10" s="876"/>
      <c r="B10" s="869"/>
      <c r="C10" s="877"/>
      <c r="D10" s="867"/>
      <c r="E10" s="605">
        <f t="shared" si="0"/>
        <v>0</v>
      </c>
      <c r="F10" s="606">
        <f t="shared" si="1"/>
        <v>0</v>
      </c>
      <c r="G10" s="873"/>
      <c r="H10" s="874"/>
      <c r="I10" s="607">
        <f t="shared" si="2"/>
        <v>0</v>
      </c>
      <c r="J10" s="608">
        <f t="shared" si="2"/>
        <v>0</v>
      </c>
      <c r="K10" s="871"/>
      <c r="L10" s="872"/>
      <c r="M10" s="609">
        <f t="shared" si="3"/>
        <v>0</v>
      </c>
      <c r="N10" s="610">
        <f t="shared" si="3"/>
        <v>0</v>
      </c>
      <c r="O10" s="869"/>
      <c r="P10" s="870"/>
      <c r="Q10" s="611">
        <f t="shared" si="4"/>
        <v>0</v>
      </c>
      <c r="R10" s="606">
        <f t="shared" si="4"/>
        <v>0</v>
      </c>
      <c r="S10" s="612"/>
      <c r="T10" s="613"/>
      <c r="U10" s="613"/>
      <c r="V10" s="613"/>
      <c r="W10" s="613"/>
      <c r="X10" s="614"/>
    </row>
    <row r="11" spans="1:27" ht="13.5" customHeight="1">
      <c r="A11" s="876"/>
      <c r="B11" s="869"/>
      <c r="C11" s="877"/>
      <c r="D11" s="867"/>
      <c r="E11" s="605">
        <f t="shared" si="0"/>
        <v>0</v>
      </c>
      <c r="F11" s="606">
        <f t="shared" si="1"/>
        <v>0</v>
      </c>
      <c r="G11" s="873"/>
      <c r="H11" s="874"/>
      <c r="I11" s="607">
        <f t="shared" si="2"/>
        <v>0</v>
      </c>
      <c r="J11" s="608">
        <f t="shared" si="2"/>
        <v>0</v>
      </c>
      <c r="K11" s="871"/>
      <c r="L11" s="872"/>
      <c r="M11" s="609">
        <f t="shared" si="3"/>
        <v>0</v>
      </c>
      <c r="N11" s="610">
        <f t="shared" si="3"/>
        <v>0</v>
      </c>
      <c r="O11" s="869"/>
      <c r="P11" s="870"/>
      <c r="Q11" s="611">
        <f t="shared" si="4"/>
        <v>0</v>
      </c>
      <c r="R11" s="606">
        <f t="shared" si="4"/>
        <v>0</v>
      </c>
      <c r="S11" s="612"/>
      <c r="T11" s="613"/>
      <c r="U11" s="613"/>
      <c r="V11" s="613"/>
      <c r="W11" s="613"/>
      <c r="X11" s="614"/>
    </row>
    <row r="12" spans="1:27" ht="13.5" customHeight="1">
      <c r="A12" s="876"/>
      <c r="B12" s="869"/>
      <c r="C12" s="877"/>
      <c r="D12" s="867"/>
      <c r="E12" s="605">
        <f t="shared" si="0"/>
        <v>0</v>
      </c>
      <c r="F12" s="606">
        <f t="shared" si="1"/>
        <v>0</v>
      </c>
      <c r="G12" s="873"/>
      <c r="H12" s="874"/>
      <c r="I12" s="607">
        <f t="shared" si="2"/>
        <v>0</v>
      </c>
      <c r="J12" s="608">
        <f t="shared" si="2"/>
        <v>0</v>
      </c>
      <c r="K12" s="871"/>
      <c r="L12" s="872"/>
      <c r="M12" s="609">
        <f t="shared" si="3"/>
        <v>0</v>
      </c>
      <c r="N12" s="610">
        <f t="shared" si="3"/>
        <v>0</v>
      </c>
      <c r="O12" s="869"/>
      <c r="P12" s="870"/>
      <c r="Q12" s="611">
        <f t="shared" si="4"/>
        <v>0</v>
      </c>
      <c r="R12" s="606">
        <f t="shared" si="4"/>
        <v>0</v>
      </c>
      <c r="S12" s="612"/>
      <c r="T12" s="613"/>
      <c r="U12" s="613"/>
      <c r="V12" s="613"/>
      <c r="W12" s="613"/>
      <c r="X12" s="614"/>
    </row>
    <row r="13" spans="1:27" ht="13.5" customHeight="1">
      <c r="A13" s="876"/>
      <c r="B13" s="869"/>
      <c r="C13" s="877"/>
      <c r="D13" s="867"/>
      <c r="E13" s="605">
        <f t="shared" si="0"/>
        <v>0</v>
      </c>
      <c r="F13" s="606">
        <f t="shared" si="1"/>
        <v>0</v>
      </c>
      <c r="G13" s="873"/>
      <c r="H13" s="874"/>
      <c r="I13" s="607">
        <f t="shared" si="2"/>
        <v>0</v>
      </c>
      <c r="J13" s="608">
        <f t="shared" si="2"/>
        <v>0</v>
      </c>
      <c r="K13" s="871"/>
      <c r="L13" s="872"/>
      <c r="M13" s="609">
        <f t="shared" si="3"/>
        <v>0</v>
      </c>
      <c r="N13" s="610">
        <f t="shared" si="3"/>
        <v>0</v>
      </c>
      <c r="O13" s="869"/>
      <c r="P13" s="870"/>
      <c r="Q13" s="611">
        <f t="shared" si="4"/>
        <v>0</v>
      </c>
      <c r="R13" s="606">
        <f t="shared" si="4"/>
        <v>0</v>
      </c>
      <c r="S13" s="612"/>
      <c r="T13" s="613"/>
      <c r="U13" s="613"/>
      <c r="V13" s="613"/>
      <c r="W13" s="613"/>
      <c r="X13" s="614"/>
    </row>
    <row r="14" spans="1:27" ht="13.5" customHeight="1">
      <c r="A14" s="876"/>
      <c r="B14" s="869"/>
      <c r="C14" s="877"/>
      <c r="D14" s="867"/>
      <c r="E14" s="605">
        <f t="shared" si="0"/>
        <v>0</v>
      </c>
      <c r="F14" s="606">
        <f t="shared" si="1"/>
        <v>0</v>
      </c>
      <c r="G14" s="873"/>
      <c r="H14" s="874"/>
      <c r="I14" s="607">
        <f t="shared" si="2"/>
        <v>0</v>
      </c>
      <c r="J14" s="608">
        <f t="shared" si="2"/>
        <v>0</v>
      </c>
      <c r="K14" s="871"/>
      <c r="L14" s="872"/>
      <c r="M14" s="609">
        <f t="shared" si="3"/>
        <v>0</v>
      </c>
      <c r="N14" s="610">
        <f t="shared" si="3"/>
        <v>0</v>
      </c>
      <c r="O14" s="869"/>
      <c r="P14" s="870"/>
      <c r="Q14" s="611">
        <f t="shared" si="4"/>
        <v>0</v>
      </c>
      <c r="R14" s="606">
        <f t="shared" si="4"/>
        <v>0</v>
      </c>
      <c r="S14" s="612"/>
      <c r="T14" s="613"/>
      <c r="U14" s="613"/>
      <c r="V14" s="613"/>
      <c r="W14" s="613"/>
      <c r="X14" s="614"/>
    </row>
    <row r="15" spans="1:27" ht="13.5" customHeight="1">
      <c r="A15" s="876"/>
      <c r="B15" s="869"/>
      <c r="C15" s="877"/>
      <c r="D15" s="867"/>
      <c r="E15" s="605">
        <f t="shared" si="0"/>
        <v>0</v>
      </c>
      <c r="F15" s="606">
        <f t="shared" si="1"/>
        <v>0</v>
      </c>
      <c r="G15" s="873"/>
      <c r="H15" s="874"/>
      <c r="I15" s="607">
        <f t="shared" si="2"/>
        <v>0</v>
      </c>
      <c r="J15" s="608">
        <f t="shared" si="2"/>
        <v>0</v>
      </c>
      <c r="K15" s="871"/>
      <c r="L15" s="872"/>
      <c r="M15" s="609">
        <f t="shared" si="3"/>
        <v>0</v>
      </c>
      <c r="N15" s="610">
        <f t="shared" si="3"/>
        <v>0</v>
      </c>
      <c r="O15" s="869"/>
      <c r="P15" s="870"/>
      <c r="Q15" s="611">
        <f t="shared" si="4"/>
        <v>0</v>
      </c>
      <c r="R15" s="606">
        <f t="shared" si="4"/>
        <v>0</v>
      </c>
      <c r="S15" s="615"/>
      <c r="T15" s="613"/>
      <c r="U15" s="613"/>
      <c r="V15" s="613"/>
      <c r="W15" s="613"/>
      <c r="X15" s="614"/>
    </row>
    <row r="16" spans="1:27" ht="13.5" customHeight="1">
      <c r="A16" s="876"/>
      <c r="B16" s="869"/>
      <c r="C16" s="877"/>
      <c r="D16" s="867"/>
      <c r="E16" s="605">
        <f t="shared" si="0"/>
        <v>0</v>
      </c>
      <c r="F16" s="606">
        <f t="shared" si="1"/>
        <v>0</v>
      </c>
      <c r="G16" s="873"/>
      <c r="H16" s="874"/>
      <c r="I16" s="607">
        <f t="shared" si="2"/>
        <v>0</v>
      </c>
      <c r="J16" s="608">
        <f t="shared" si="2"/>
        <v>0</v>
      </c>
      <c r="K16" s="871"/>
      <c r="L16" s="872"/>
      <c r="M16" s="609">
        <f t="shared" si="3"/>
        <v>0</v>
      </c>
      <c r="N16" s="610">
        <f t="shared" si="3"/>
        <v>0</v>
      </c>
      <c r="O16" s="869"/>
      <c r="P16" s="870"/>
      <c r="Q16" s="611">
        <f t="shared" si="4"/>
        <v>0</v>
      </c>
      <c r="R16" s="606">
        <f t="shared" si="4"/>
        <v>0</v>
      </c>
      <c r="S16" s="612"/>
      <c r="T16" s="613"/>
      <c r="U16" s="613"/>
      <c r="V16" s="613"/>
      <c r="W16" s="613"/>
      <c r="X16" s="614"/>
    </row>
    <row r="17" spans="1:24" ht="13.5" customHeight="1">
      <c r="A17" s="876"/>
      <c r="B17" s="869"/>
      <c r="C17" s="877"/>
      <c r="D17" s="867"/>
      <c r="E17" s="605">
        <f t="shared" si="0"/>
        <v>0</v>
      </c>
      <c r="F17" s="606">
        <f t="shared" si="1"/>
        <v>0</v>
      </c>
      <c r="G17" s="873"/>
      <c r="H17" s="874"/>
      <c r="I17" s="607">
        <f t="shared" si="2"/>
        <v>0</v>
      </c>
      <c r="J17" s="608">
        <f t="shared" si="2"/>
        <v>0</v>
      </c>
      <c r="K17" s="871"/>
      <c r="L17" s="872"/>
      <c r="M17" s="609">
        <f t="shared" si="3"/>
        <v>0</v>
      </c>
      <c r="N17" s="610">
        <f t="shared" si="3"/>
        <v>0</v>
      </c>
      <c r="O17" s="869"/>
      <c r="P17" s="870"/>
      <c r="Q17" s="611">
        <f t="shared" si="4"/>
        <v>0</v>
      </c>
      <c r="R17" s="606">
        <f t="shared" si="4"/>
        <v>0</v>
      </c>
      <c r="S17" s="612"/>
      <c r="T17" s="613"/>
      <c r="U17" s="613"/>
      <c r="V17" s="613"/>
      <c r="W17" s="613"/>
      <c r="X17" s="614"/>
    </row>
    <row r="18" spans="1:24" ht="13.5" customHeight="1">
      <c r="A18" s="876"/>
      <c r="B18" s="869"/>
      <c r="C18" s="877"/>
      <c r="D18" s="867"/>
      <c r="E18" s="605">
        <f t="shared" si="0"/>
        <v>0</v>
      </c>
      <c r="F18" s="606">
        <f t="shared" si="1"/>
        <v>0</v>
      </c>
      <c r="G18" s="873"/>
      <c r="H18" s="874"/>
      <c r="I18" s="607">
        <f t="shared" si="2"/>
        <v>0</v>
      </c>
      <c r="J18" s="608">
        <f t="shared" si="2"/>
        <v>0</v>
      </c>
      <c r="K18" s="871"/>
      <c r="L18" s="872"/>
      <c r="M18" s="609">
        <f t="shared" si="3"/>
        <v>0</v>
      </c>
      <c r="N18" s="610">
        <f t="shared" si="3"/>
        <v>0</v>
      </c>
      <c r="O18" s="869"/>
      <c r="P18" s="870"/>
      <c r="Q18" s="611">
        <f t="shared" si="4"/>
        <v>0</v>
      </c>
      <c r="R18" s="606">
        <f t="shared" si="4"/>
        <v>0</v>
      </c>
      <c r="S18" s="615"/>
      <c r="T18" s="613"/>
      <c r="U18" s="613"/>
      <c r="V18" s="613"/>
      <c r="W18" s="613"/>
      <c r="X18" s="614"/>
    </row>
    <row r="19" spans="1:24" ht="13.5" customHeight="1" thickBot="1">
      <c r="A19" s="616" t="s">
        <v>629</v>
      </c>
      <c r="B19" s="617"/>
      <c r="C19" s="618"/>
      <c r="D19" s="595">
        <f>SUM(D9:D18)</f>
        <v>0</v>
      </c>
      <c r="E19" s="619">
        <f>SUM(E9:E18)</f>
        <v>0</v>
      </c>
      <c r="F19" s="620">
        <f>SUM(F9:F18)</f>
        <v>0</v>
      </c>
      <c r="G19" s="617"/>
      <c r="H19" s="618"/>
      <c r="I19" s="621">
        <f>SUM(I9:I18)</f>
        <v>0</v>
      </c>
      <c r="J19" s="622">
        <f>SUM(J9:J18)</f>
        <v>0</v>
      </c>
      <c r="K19" s="623"/>
      <c r="L19" s="624"/>
      <c r="M19" s="625">
        <f>SUM(M9:M18)</f>
        <v>0</v>
      </c>
      <c r="N19" s="626">
        <f>SUM(N9:N18)</f>
        <v>0</v>
      </c>
      <c r="O19" s="627"/>
      <c r="P19" s="628"/>
      <c r="Q19" s="629">
        <f>SUM(Q9:Q18)</f>
        <v>0</v>
      </c>
      <c r="R19" s="620">
        <f>SUM(R9:R18)</f>
        <v>0</v>
      </c>
      <c r="S19" s="630"/>
      <c r="T19" s="631"/>
      <c r="U19" s="631"/>
      <c r="V19" s="631"/>
      <c r="W19" s="631"/>
      <c r="X19" s="632"/>
    </row>
    <row r="20" spans="1:24" ht="13.5" customHeight="1" thickTop="1">
      <c r="A20" s="633" t="s">
        <v>630</v>
      </c>
      <c r="B20" s="634"/>
      <c r="C20" s="635"/>
      <c r="D20" s="635"/>
      <c r="E20" s="634"/>
      <c r="F20" s="636"/>
      <c r="G20" s="602"/>
      <c r="H20" s="603"/>
      <c r="I20" s="603"/>
      <c r="J20" s="603"/>
      <c r="K20" s="637"/>
      <c r="L20" s="638"/>
      <c r="M20" s="638"/>
      <c r="N20" s="638"/>
      <c r="O20" s="602"/>
      <c r="P20" s="603"/>
      <c r="Q20" s="603"/>
      <c r="R20" s="603"/>
      <c r="S20" s="1508" t="s">
        <v>628</v>
      </c>
      <c r="T20" s="1509"/>
      <c r="U20" s="1509"/>
      <c r="V20" s="1509"/>
      <c r="W20" s="1509"/>
      <c r="X20" s="1510"/>
    </row>
    <row r="21" spans="1:24" ht="13.5" customHeight="1">
      <c r="A21" s="876"/>
      <c r="B21" s="869"/>
      <c r="C21" s="877"/>
      <c r="D21" s="867"/>
      <c r="E21" s="605">
        <f t="shared" ref="E21:E30" si="5">+B21*D21</f>
        <v>0</v>
      </c>
      <c r="F21" s="606">
        <f t="shared" ref="F21:F30" si="6">+C21*D21</f>
        <v>0</v>
      </c>
      <c r="G21" s="871"/>
      <c r="H21" s="875"/>
      <c r="I21" s="609">
        <f t="shared" ref="I21:I30" si="7">+D21*G21</f>
        <v>0</v>
      </c>
      <c r="J21" s="610">
        <f t="shared" ref="J21:J30" si="8">+D21*H21</f>
        <v>0</v>
      </c>
      <c r="K21" s="871"/>
      <c r="L21" s="875"/>
      <c r="M21" s="609">
        <f t="shared" ref="M21:N30" si="9">+K21*$D21</f>
        <v>0</v>
      </c>
      <c r="N21" s="610">
        <f t="shared" si="9"/>
        <v>0</v>
      </c>
      <c r="O21" s="639"/>
      <c r="P21" s="640"/>
      <c r="Q21" s="641"/>
      <c r="R21" s="642"/>
      <c r="S21" s="643"/>
      <c r="T21" s="613"/>
      <c r="U21" s="613"/>
      <c r="V21" s="613"/>
      <c r="W21" s="613"/>
      <c r="X21" s="614"/>
    </row>
    <row r="22" spans="1:24" ht="13.5" customHeight="1">
      <c r="A22" s="876"/>
      <c r="B22" s="869"/>
      <c r="C22" s="877"/>
      <c r="D22" s="867"/>
      <c r="E22" s="605">
        <f t="shared" si="5"/>
        <v>0</v>
      </c>
      <c r="F22" s="606">
        <f t="shared" si="6"/>
        <v>0</v>
      </c>
      <c r="G22" s="871"/>
      <c r="H22" s="875"/>
      <c r="I22" s="609">
        <f t="shared" si="7"/>
        <v>0</v>
      </c>
      <c r="J22" s="610">
        <f t="shared" si="8"/>
        <v>0</v>
      </c>
      <c r="K22" s="871"/>
      <c r="L22" s="875"/>
      <c r="M22" s="609">
        <f t="shared" si="9"/>
        <v>0</v>
      </c>
      <c r="N22" s="610">
        <f t="shared" si="9"/>
        <v>0</v>
      </c>
      <c r="O22" s="639"/>
      <c r="P22" s="640"/>
      <c r="Q22" s="641"/>
      <c r="R22" s="642"/>
      <c r="S22" s="643"/>
      <c r="T22" s="613"/>
      <c r="U22" s="613"/>
      <c r="V22" s="613"/>
      <c r="W22" s="613"/>
      <c r="X22" s="614"/>
    </row>
    <row r="23" spans="1:24" ht="13.5" customHeight="1">
      <c r="A23" s="876"/>
      <c r="B23" s="869"/>
      <c r="C23" s="877"/>
      <c r="D23" s="867"/>
      <c r="E23" s="605">
        <f t="shared" si="5"/>
        <v>0</v>
      </c>
      <c r="F23" s="606">
        <f t="shared" si="6"/>
        <v>0</v>
      </c>
      <c r="G23" s="871"/>
      <c r="H23" s="875"/>
      <c r="I23" s="609">
        <f t="shared" si="7"/>
        <v>0</v>
      </c>
      <c r="J23" s="610">
        <f t="shared" si="8"/>
        <v>0</v>
      </c>
      <c r="K23" s="871"/>
      <c r="L23" s="875"/>
      <c r="M23" s="609">
        <f t="shared" si="9"/>
        <v>0</v>
      </c>
      <c r="N23" s="610">
        <f t="shared" si="9"/>
        <v>0</v>
      </c>
      <c r="O23" s="639"/>
      <c r="P23" s="640"/>
      <c r="Q23" s="641"/>
      <c r="R23" s="642"/>
      <c r="S23" s="643"/>
      <c r="T23" s="613"/>
      <c r="U23" s="613"/>
      <c r="V23" s="613"/>
      <c r="W23" s="613"/>
      <c r="X23" s="614"/>
    </row>
    <row r="24" spans="1:24" ht="13.5" customHeight="1">
      <c r="A24" s="876"/>
      <c r="B24" s="869"/>
      <c r="C24" s="877"/>
      <c r="D24" s="867"/>
      <c r="E24" s="605">
        <f t="shared" si="5"/>
        <v>0</v>
      </c>
      <c r="F24" s="606">
        <f t="shared" si="6"/>
        <v>0</v>
      </c>
      <c r="G24" s="871"/>
      <c r="H24" s="875"/>
      <c r="I24" s="609">
        <f t="shared" si="7"/>
        <v>0</v>
      </c>
      <c r="J24" s="610">
        <f t="shared" si="8"/>
        <v>0</v>
      </c>
      <c r="K24" s="871"/>
      <c r="L24" s="875"/>
      <c r="M24" s="609">
        <f t="shared" si="9"/>
        <v>0</v>
      </c>
      <c r="N24" s="610">
        <f t="shared" si="9"/>
        <v>0</v>
      </c>
      <c r="O24" s="639"/>
      <c r="P24" s="640"/>
      <c r="Q24" s="641"/>
      <c r="R24" s="642"/>
      <c r="S24" s="643"/>
      <c r="T24" s="613"/>
      <c r="U24" s="613"/>
      <c r="V24" s="613"/>
      <c r="W24" s="613"/>
      <c r="X24" s="614"/>
    </row>
    <row r="25" spans="1:24" ht="13.5" customHeight="1">
      <c r="A25" s="876"/>
      <c r="B25" s="869"/>
      <c r="C25" s="877"/>
      <c r="D25" s="867"/>
      <c r="E25" s="605">
        <f t="shared" si="5"/>
        <v>0</v>
      </c>
      <c r="F25" s="606">
        <f t="shared" si="6"/>
        <v>0</v>
      </c>
      <c r="G25" s="871"/>
      <c r="H25" s="875"/>
      <c r="I25" s="609">
        <f t="shared" si="7"/>
        <v>0</v>
      </c>
      <c r="J25" s="610">
        <f t="shared" si="8"/>
        <v>0</v>
      </c>
      <c r="K25" s="871"/>
      <c r="L25" s="875"/>
      <c r="M25" s="609">
        <f t="shared" si="9"/>
        <v>0</v>
      </c>
      <c r="N25" s="610">
        <f t="shared" si="9"/>
        <v>0</v>
      </c>
      <c r="O25" s="639"/>
      <c r="P25" s="640"/>
      <c r="Q25" s="641"/>
      <c r="R25" s="642"/>
      <c r="S25" s="643"/>
      <c r="T25" s="613"/>
      <c r="U25" s="613"/>
      <c r="V25" s="613"/>
      <c r="W25" s="613"/>
      <c r="X25" s="614"/>
    </row>
    <row r="26" spans="1:24" ht="13.5" customHeight="1">
      <c r="A26" s="876"/>
      <c r="B26" s="869"/>
      <c r="C26" s="877"/>
      <c r="D26" s="867"/>
      <c r="E26" s="605">
        <f t="shared" si="5"/>
        <v>0</v>
      </c>
      <c r="F26" s="606">
        <f t="shared" si="6"/>
        <v>0</v>
      </c>
      <c r="G26" s="871"/>
      <c r="H26" s="875"/>
      <c r="I26" s="609">
        <f t="shared" si="7"/>
        <v>0</v>
      </c>
      <c r="J26" s="610">
        <f t="shared" si="8"/>
        <v>0</v>
      </c>
      <c r="K26" s="871"/>
      <c r="L26" s="875"/>
      <c r="M26" s="609">
        <f t="shared" si="9"/>
        <v>0</v>
      </c>
      <c r="N26" s="610">
        <f t="shared" si="9"/>
        <v>0</v>
      </c>
      <c r="O26" s="639"/>
      <c r="P26" s="640"/>
      <c r="Q26" s="641"/>
      <c r="R26" s="642"/>
      <c r="S26" s="643"/>
      <c r="T26" s="613"/>
      <c r="U26" s="613"/>
      <c r="V26" s="613"/>
      <c r="W26" s="613"/>
      <c r="X26" s="614"/>
    </row>
    <row r="27" spans="1:24" ht="13.5" customHeight="1">
      <c r="A27" s="876"/>
      <c r="B27" s="869"/>
      <c r="C27" s="877"/>
      <c r="D27" s="867"/>
      <c r="E27" s="605">
        <f t="shared" si="5"/>
        <v>0</v>
      </c>
      <c r="F27" s="606">
        <f t="shared" si="6"/>
        <v>0</v>
      </c>
      <c r="G27" s="871"/>
      <c r="H27" s="875"/>
      <c r="I27" s="609">
        <f t="shared" si="7"/>
        <v>0</v>
      </c>
      <c r="J27" s="610">
        <f t="shared" si="8"/>
        <v>0</v>
      </c>
      <c r="K27" s="871"/>
      <c r="L27" s="875"/>
      <c r="M27" s="609">
        <f t="shared" si="9"/>
        <v>0</v>
      </c>
      <c r="N27" s="610">
        <f t="shared" si="9"/>
        <v>0</v>
      </c>
      <c r="O27" s="639"/>
      <c r="P27" s="640"/>
      <c r="Q27" s="641"/>
      <c r="R27" s="642"/>
      <c r="S27" s="643"/>
      <c r="T27" s="613"/>
      <c r="U27" s="613"/>
      <c r="V27" s="613"/>
      <c r="W27" s="613"/>
      <c r="X27" s="614"/>
    </row>
    <row r="28" spans="1:24" ht="13.5" customHeight="1">
      <c r="A28" s="876"/>
      <c r="B28" s="869"/>
      <c r="C28" s="877"/>
      <c r="D28" s="867"/>
      <c r="E28" s="605">
        <f t="shared" si="5"/>
        <v>0</v>
      </c>
      <c r="F28" s="606">
        <f t="shared" si="6"/>
        <v>0</v>
      </c>
      <c r="G28" s="871"/>
      <c r="H28" s="875"/>
      <c r="I28" s="609">
        <f t="shared" si="7"/>
        <v>0</v>
      </c>
      <c r="J28" s="610">
        <f t="shared" si="8"/>
        <v>0</v>
      </c>
      <c r="K28" s="871"/>
      <c r="L28" s="875"/>
      <c r="M28" s="609">
        <f t="shared" si="9"/>
        <v>0</v>
      </c>
      <c r="N28" s="610">
        <f t="shared" si="9"/>
        <v>0</v>
      </c>
      <c r="O28" s="639"/>
      <c r="P28" s="640"/>
      <c r="Q28" s="641"/>
      <c r="R28" s="642"/>
      <c r="S28" s="643"/>
      <c r="T28" s="613"/>
      <c r="U28" s="613"/>
      <c r="V28" s="613"/>
      <c r="W28" s="613"/>
      <c r="X28" s="614"/>
    </row>
    <row r="29" spans="1:24" ht="13.5" customHeight="1">
      <c r="A29" s="876"/>
      <c r="B29" s="869"/>
      <c r="C29" s="877"/>
      <c r="D29" s="867"/>
      <c r="E29" s="605">
        <f t="shared" si="5"/>
        <v>0</v>
      </c>
      <c r="F29" s="606">
        <f t="shared" si="6"/>
        <v>0</v>
      </c>
      <c r="G29" s="871"/>
      <c r="H29" s="875"/>
      <c r="I29" s="609">
        <f t="shared" si="7"/>
        <v>0</v>
      </c>
      <c r="J29" s="610">
        <f t="shared" si="8"/>
        <v>0</v>
      </c>
      <c r="K29" s="871"/>
      <c r="L29" s="875"/>
      <c r="M29" s="609">
        <f t="shared" si="9"/>
        <v>0</v>
      </c>
      <c r="N29" s="610">
        <f t="shared" si="9"/>
        <v>0</v>
      </c>
      <c r="O29" s="639"/>
      <c r="P29" s="640"/>
      <c r="Q29" s="641"/>
      <c r="R29" s="642"/>
      <c r="S29" s="643"/>
      <c r="T29" s="613"/>
      <c r="U29" s="613"/>
      <c r="V29" s="613"/>
      <c r="W29" s="613"/>
      <c r="X29" s="614"/>
    </row>
    <row r="30" spans="1:24" ht="13.5" customHeight="1">
      <c r="A30" s="876"/>
      <c r="B30" s="869"/>
      <c r="C30" s="877"/>
      <c r="D30" s="867"/>
      <c r="E30" s="605">
        <f t="shared" si="5"/>
        <v>0</v>
      </c>
      <c r="F30" s="606">
        <f t="shared" si="6"/>
        <v>0</v>
      </c>
      <c r="G30" s="871"/>
      <c r="H30" s="875"/>
      <c r="I30" s="609">
        <f t="shared" si="7"/>
        <v>0</v>
      </c>
      <c r="J30" s="610">
        <f t="shared" si="8"/>
        <v>0</v>
      </c>
      <c r="K30" s="871"/>
      <c r="L30" s="875"/>
      <c r="M30" s="609">
        <f t="shared" si="9"/>
        <v>0</v>
      </c>
      <c r="N30" s="610">
        <f t="shared" si="9"/>
        <v>0</v>
      </c>
      <c r="O30" s="639"/>
      <c r="P30" s="640"/>
      <c r="Q30" s="641"/>
      <c r="R30" s="642"/>
      <c r="S30" s="644"/>
      <c r="T30" s="613"/>
      <c r="U30" s="613"/>
      <c r="V30" s="613"/>
      <c r="W30" s="613"/>
      <c r="X30" s="614"/>
    </row>
    <row r="31" spans="1:24" ht="13.5" customHeight="1" thickBot="1">
      <c r="A31" s="616" t="s">
        <v>631</v>
      </c>
      <c r="B31" s="617"/>
      <c r="C31" s="618"/>
      <c r="D31" s="595">
        <f>SUM(D21:D30)</f>
        <v>0</v>
      </c>
      <c r="E31" s="619">
        <f>SUM(E21:E30)</f>
        <v>0</v>
      </c>
      <c r="F31" s="620">
        <f>SUM(F21:F30)</f>
        <v>0</v>
      </c>
      <c r="G31" s="623"/>
      <c r="H31" s="645"/>
      <c r="I31" s="625">
        <f>SUM(I21:I30)</f>
        <v>0</v>
      </c>
      <c r="J31" s="626">
        <f>SUM(J21:J30)</f>
        <v>0</v>
      </c>
      <c r="K31" s="623"/>
      <c r="L31" s="645"/>
      <c r="M31" s="625">
        <f>SUM(M21:M30)</f>
        <v>0</v>
      </c>
      <c r="N31" s="626">
        <f>SUM(N21:N30)</f>
        <v>0</v>
      </c>
      <c r="O31" s="646"/>
      <c r="P31" s="647"/>
      <c r="Q31" s="648"/>
      <c r="R31" s="649"/>
      <c r="S31" s="650"/>
      <c r="T31" s="631"/>
      <c r="U31" s="631"/>
      <c r="V31" s="631"/>
      <c r="W31" s="631"/>
      <c r="X31" s="632"/>
    </row>
    <row r="32" spans="1:24" ht="13.5" customHeight="1" thickTop="1" thickBot="1">
      <c r="A32" s="651" t="s">
        <v>74</v>
      </c>
      <c r="B32" s="652"/>
      <c r="C32" s="653"/>
      <c r="D32" s="654"/>
      <c r="E32" s="652"/>
      <c r="F32" s="655"/>
      <c r="G32" s="652"/>
      <c r="H32" s="653"/>
      <c r="I32" s="656">
        <f>+I19+I31</f>
        <v>0</v>
      </c>
      <c r="J32" s="656">
        <f>+J19+J31</f>
        <v>0</v>
      </c>
      <c r="K32" s="657"/>
      <c r="L32" s="658"/>
      <c r="M32" s="656">
        <f>+M19+M31</f>
        <v>0</v>
      </c>
      <c r="N32" s="656">
        <f>+N19+N31</f>
        <v>0</v>
      </c>
      <c r="O32" s="652"/>
      <c r="P32" s="653"/>
      <c r="Q32" s="659">
        <f>+Q19</f>
        <v>0</v>
      </c>
      <c r="R32" s="660">
        <f>+R19</f>
        <v>0</v>
      </c>
      <c r="S32" s="661"/>
      <c r="T32" s="662"/>
      <c r="U32" s="662"/>
      <c r="V32" s="662"/>
      <c r="W32" s="662"/>
      <c r="X32" s="663"/>
    </row>
    <row r="33" spans="1:25" ht="13.5" customHeight="1" thickTop="1" thickBot="1">
      <c r="A33" s="593" t="s">
        <v>632</v>
      </c>
      <c r="B33" s="664">
        <f>MAX(I32:J32)</f>
        <v>0</v>
      </c>
      <c r="C33" s="665" t="s">
        <v>633</v>
      </c>
      <c r="D33" s="662"/>
      <c r="E33" s="666" t="s">
        <v>634</v>
      </c>
      <c r="F33" s="662"/>
      <c r="G33" s="662"/>
      <c r="H33" s="662"/>
      <c r="I33" s="662"/>
      <c r="J33" s="662"/>
      <c r="K33" s="662"/>
      <c r="L33" s="662"/>
      <c r="M33" s="667"/>
      <c r="N33" s="667"/>
      <c r="O33" s="667"/>
      <c r="P33" s="667"/>
      <c r="Q33" s="662"/>
      <c r="R33" s="662"/>
      <c r="S33" s="662"/>
      <c r="T33" s="662"/>
      <c r="U33" s="662"/>
      <c r="V33" s="662"/>
      <c r="W33" s="662"/>
      <c r="X33" s="663"/>
    </row>
    <row r="34" spans="1:25" ht="13.5" customHeight="1" thickTop="1">
      <c r="A34" s="525" t="s">
        <v>635</v>
      </c>
      <c r="B34" s="668"/>
      <c r="C34" s="669"/>
      <c r="E34" s="524"/>
    </row>
    <row r="35" spans="1:25" ht="13.5" customHeight="1">
      <c r="A35" s="525" t="s">
        <v>636</v>
      </c>
      <c r="B35" s="668"/>
      <c r="C35" s="669"/>
      <c r="E35" s="524"/>
    </row>
    <row r="36" spans="1:25" ht="13.5" customHeight="1">
      <c r="A36" s="525" t="s">
        <v>637</v>
      </c>
      <c r="B36" s="668"/>
      <c r="C36" s="669"/>
      <c r="E36" s="524"/>
    </row>
    <row r="37" spans="1:25" ht="13.5" customHeight="1" thickBot="1">
      <c r="A37" s="551" t="s">
        <v>638</v>
      </c>
    </row>
    <row r="38" spans="1:25" ht="13.5" customHeight="1" thickTop="1" thickBot="1">
      <c r="A38" s="670"/>
      <c r="B38" s="671"/>
      <c r="C38" s="672"/>
      <c r="D38" s="1511" t="s">
        <v>639</v>
      </c>
      <c r="E38" s="1511"/>
      <c r="F38" s="1511"/>
      <c r="G38" s="1512"/>
      <c r="H38" s="1513" t="s">
        <v>640</v>
      </c>
      <c r="I38" s="1511"/>
      <c r="J38" s="1511"/>
      <c r="K38" s="1512"/>
      <c r="L38" s="1513" t="s">
        <v>641</v>
      </c>
      <c r="M38" s="1511"/>
      <c r="N38" s="1511"/>
      <c r="O38" s="1512"/>
      <c r="P38" s="1514" t="s">
        <v>566</v>
      </c>
      <c r="Q38" s="1515"/>
      <c r="R38" s="1518" t="s">
        <v>610</v>
      </c>
      <c r="S38" s="1519"/>
      <c r="T38" s="1520"/>
      <c r="V38" s="551" t="s">
        <v>642</v>
      </c>
    </row>
    <row r="39" spans="1:25" ht="13.5" customHeight="1" thickBot="1">
      <c r="A39" s="673"/>
      <c r="B39" s="674"/>
      <c r="C39" s="675"/>
      <c r="D39" s="676" t="s">
        <v>643</v>
      </c>
      <c r="E39" s="677" t="s">
        <v>644</v>
      </c>
      <c r="F39" s="677" t="s">
        <v>645</v>
      </c>
      <c r="G39" s="678" t="s">
        <v>646</v>
      </c>
      <c r="H39" s="677" t="s">
        <v>647</v>
      </c>
      <c r="I39" s="677" t="s">
        <v>648</v>
      </c>
      <c r="J39" s="677" t="s">
        <v>649</v>
      </c>
      <c r="K39" s="678" t="s">
        <v>650</v>
      </c>
      <c r="L39" s="679" t="s">
        <v>651</v>
      </c>
      <c r="M39" s="677" t="s">
        <v>652</v>
      </c>
      <c r="N39" s="677" t="s">
        <v>653</v>
      </c>
      <c r="O39" s="677" t="s">
        <v>654</v>
      </c>
      <c r="P39" s="1516"/>
      <c r="Q39" s="1517"/>
      <c r="R39" s="1411"/>
      <c r="S39" s="1521"/>
      <c r="T39" s="1522"/>
      <c r="V39" s="1422" t="s">
        <v>655</v>
      </c>
      <c r="W39" s="1425"/>
      <c r="X39" s="1426"/>
    </row>
    <row r="40" spans="1:25" ht="13.5" customHeight="1" thickTop="1">
      <c r="A40" s="1492" t="s">
        <v>656</v>
      </c>
      <c r="B40" s="680" t="s">
        <v>624</v>
      </c>
      <c r="C40" s="681" t="s">
        <v>657</v>
      </c>
      <c r="D40" s="1493"/>
      <c r="E40" s="1494"/>
      <c r="F40" s="1494"/>
      <c r="G40" s="1495"/>
      <c r="H40" s="682"/>
      <c r="I40" s="682"/>
      <c r="J40" s="682"/>
      <c r="K40" s="683"/>
      <c r="L40" s="684"/>
      <c r="M40" s="685"/>
      <c r="N40" s="685"/>
      <c r="O40" s="685"/>
      <c r="P40" s="686"/>
      <c r="Q40" s="687"/>
      <c r="R40" s="1496" t="s">
        <v>658</v>
      </c>
      <c r="S40" s="1497"/>
      <c r="T40" s="1498"/>
      <c r="V40" s="1475" t="s">
        <v>639</v>
      </c>
      <c r="W40" s="688" t="s">
        <v>659</v>
      </c>
      <c r="X40" s="689">
        <f>+P56+P59</f>
        <v>0</v>
      </c>
    </row>
    <row r="41" spans="1:25" ht="13.5" customHeight="1">
      <c r="A41" s="1452"/>
      <c r="B41" s="635" t="s">
        <v>625</v>
      </c>
      <c r="C41" s="690" t="s">
        <v>657</v>
      </c>
      <c r="D41" s="1499"/>
      <c r="E41" s="1500"/>
      <c r="F41" s="1500"/>
      <c r="G41" s="1501"/>
      <c r="H41" s="1502"/>
      <c r="I41" s="1503"/>
      <c r="J41" s="1503"/>
      <c r="K41" s="1504"/>
      <c r="L41" s="691"/>
      <c r="M41" s="692"/>
      <c r="N41" s="692"/>
      <c r="O41" s="692"/>
      <c r="P41" s="693"/>
      <c r="Q41" s="694"/>
      <c r="R41" s="1505" t="s">
        <v>660</v>
      </c>
      <c r="S41" s="1506"/>
      <c r="T41" s="1507"/>
      <c r="V41" s="1476"/>
      <c r="W41" s="1477" t="s">
        <v>661</v>
      </c>
      <c r="X41" s="695">
        <f>+P57+P60-X43</f>
        <v>0</v>
      </c>
    </row>
    <row r="42" spans="1:25" ht="13.5" customHeight="1">
      <c r="A42" s="1435" t="s">
        <v>662</v>
      </c>
      <c r="B42" s="1438" t="s">
        <v>624</v>
      </c>
      <c r="C42" s="696" t="s">
        <v>659</v>
      </c>
      <c r="D42" s="697"/>
      <c r="E42" s="698">
        <v>403</v>
      </c>
      <c r="F42" s="698">
        <v>364</v>
      </c>
      <c r="G42" s="699">
        <v>260</v>
      </c>
      <c r="H42" s="700"/>
      <c r="I42" s="700"/>
      <c r="J42" s="700"/>
      <c r="K42" s="701"/>
      <c r="L42" s="700"/>
      <c r="M42" s="700"/>
      <c r="N42" s="700"/>
      <c r="O42" s="700"/>
      <c r="P42" s="702">
        <f>SUM(D42:O42)</f>
        <v>1027</v>
      </c>
      <c r="Q42" s="1473">
        <f>+SUM(P42:P43)</f>
        <v>1300</v>
      </c>
      <c r="R42" s="703"/>
      <c r="S42" s="704"/>
      <c r="T42" s="696"/>
      <c r="V42" s="705" t="s">
        <v>640</v>
      </c>
      <c r="W42" s="1483"/>
      <c r="X42" s="706">
        <f>+Q58+Q61</f>
        <v>0</v>
      </c>
    </row>
    <row r="43" spans="1:25" ht="13.5" customHeight="1">
      <c r="A43" s="1484"/>
      <c r="B43" s="1439"/>
      <c r="C43" s="707" t="s">
        <v>661</v>
      </c>
      <c r="D43" s="708">
        <v>273</v>
      </c>
      <c r="E43" s="709"/>
      <c r="F43" s="709"/>
      <c r="G43" s="710"/>
      <c r="H43" s="709"/>
      <c r="I43" s="709"/>
      <c r="J43" s="709"/>
      <c r="K43" s="710"/>
      <c r="L43" s="709"/>
      <c r="M43" s="709"/>
      <c r="N43" s="709"/>
      <c r="O43" s="709"/>
      <c r="P43" s="711">
        <f>SUM(D43:O43)</f>
        <v>273</v>
      </c>
      <c r="Q43" s="1474"/>
      <c r="R43" s="712"/>
      <c r="S43" s="713"/>
      <c r="T43" s="714"/>
      <c r="V43" s="715" t="s">
        <v>641</v>
      </c>
      <c r="W43" s="1478"/>
      <c r="X43" s="716">
        <f>SUM(L57:O61)</f>
        <v>0</v>
      </c>
      <c r="Y43" s="717"/>
    </row>
    <row r="44" spans="1:25" ht="13.5" customHeight="1" thickBot="1">
      <c r="A44" s="1485"/>
      <c r="B44" s="718" t="s">
        <v>625</v>
      </c>
      <c r="C44" s="636" t="s">
        <v>661</v>
      </c>
      <c r="D44" s="719"/>
      <c r="E44" s="720"/>
      <c r="F44" s="720"/>
      <c r="G44" s="721"/>
      <c r="H44" s="722">
        <v>247</v>
      </c>
      <c r="I44" s="722">
        <v>364</v>
      </c>
      <c r="J44" s="722">
        <v>364</v>
      </c>
      <c r="K44" s="723">
        <v>260</v>
      </c>
      <c r="L44" s="719"/>
      <c r="M44" s="720"/>
      <c r="N44" s="720"/>
      <c r="O44" s="720"/>
      <c r="P44" s="724"/>
      <c r="Q44" s="725">
        <f>+SUM(D44:O44)</f>
        <v>1235</v>
      </c>
      <c r="R44" s="726"/>
      <c r="S44" s="727"/>
      <c r="T44" s="690"/>
      <c r="V44" s="1465" t="s">
        <v>566</v>
      </c>
      <c r="W44" s="1466"/>
      <c r="X44" s="728">
        <f>+SUM(Q56:Q61)</f>
        <v>0</v>
      </c>
      <c r="Y44" s="717"/>
    </row>
    <row r="45" spans="1:25" ht="13.5" customHeight="1" thickTop="1">
      <c r="A45" s="1486" t="s">
        <v>663</v>
      </c>
      <c r="B45" s="1487"/>
      <c r="C45" s="1488"/>
      <c r="D45" s="729">
        <v>35</v>
      </c>
      <c r="E45" s="730">
        <v>70</v>
      </c>
      <c r="F45" s="730">
        <v>80</v>
      </c>
      <c r="G45" s="731">
        <v>50</v>
      </c>
      <c r="H45" s="730">
        <v>45</v>
      </c>
      <c r="I45" s="730">
        <v>60</v>
      </c>
      <c r="J45" s="730">
        <v>60</v>
      </c>
      <c r="K45" s="732">
        <v>35</v>
      </c>
      <c r="L45" s="733"/>
      <c r="M45" s="734"/>
      <c r="N45" s="734"/>
      <c r="O45" s="734"/>
      <c r="P45" s="735"/>
      <c r="Q45" s="736"/>
      <c r="R45" s="737"/>
      <c r="S45" s="738"/>
      <c r="T45" s="739"/>
      <c r="V45" s="1489" t="s">
        <v>664</v>
      </c>
      <c r="W45" s="1490"/>
      <c r="X45" s="1491"/>
    </row>
    <row r="46" spans="1:25" ht="13.5" customHeight="1">
      <c r="A46" s="1435" t="s">
        <v>665</v>
      </c>
      <c r="B46" s="1438" t="s">
        <v>624</v>
      </c>
      <c r="C46" s="696" t="s">
        <v>659</v>
      </c>
      <c r="D46" s="697"/>
      <c r="E46" s="740">
        <f>+E42*E45/100</f>
        <v>282.10000000000002</v>
      </c>
      <c r="F46" s="740">
        <f>+F42*F45/100</f>
        <v>291.2</v>
      </c>
      <c r="G46" s="741">
        <f>+G42*G45/100</f>
        <v>130</v>
      </c>
      <c r="H46" s="700"/>
      <c r="I46" s="700"/>
      <c r="J46" s="700"/>
      <c r="K46" s="701"/>
      <c r="L46" s="700"/>
      <c r="M46" s="700"/>
      <c r="N46" s="700"/>
      <c r="O46" s="700"/>
      <c r="P46" s="702">
        <f>SUM(D46:O46)</f>
        <v>703.3</v>
      </c>
      <c r="Q46" s="1473">
        <f>+SUM(P46:P47)</f>
        <v>798.84999999999991</v>
      </c>
      <c r="R46" s="703"/>
      <c r="S46" s="704"/>
      <c r="T46" s="696"/>
      <c r="V46" s="1475" t="s">
        <v>639</v>
      </c>
      <c r="W46" s="688" t="s">
        <v>659</v>
      </c>
      <c r="X46" s="689">
        <f>+P62</f>
        <v>0</v>
      </c>
    </row>
    <row r="47" spans="1:25" ht="13.5" customHeight="1">
      <c r="A47" s="1436"/>
      <c r="B47" s="1439"/>
      <c r="C47" s="707" t="s">
        <v>661</v>
      </c>
      <c r="D47" s="742">
        <f>+D45*D43/100</f>
        <v>95.55</v>
      </c>
      <c r="E47" s="709"/>
      <c r="F47" s="709"/>
      <c r="G47" s="710"/>
      <c r="H47" s="709"/>
      <c r="I47" s="709"/>
      <c r="J47" s="709"/>
      <c r="K47" s="710"/>
      <c r="L47" s="709"/>
      <c r="M47" s="709"/>
      <c r="N47" s="709"/>
      <c r="O47" s="709"/>
      <c r="P47" s="711">
        <f>SUM(D47:O47)</f>
        <v>95.55</v>
      </c>
      <c r="Q47" s="1474"/>
      <c r="R47" s="712"/>
      <c r="S47" s="713"/>
      <c r="T47" s="714"/>
      <c r="V47" s="1476"/>
      <c r="W47" s="1477" t="s">
        <v>661</v>
      </c>
      <c r="X47" s="695">
        <f>+P63</f>
        <v>0</v>
      </c>
    </row>
    <row r="48" spans="1:25" ht="13.5" customHeight="1">
      <c r="A48" s="1452"/>
      <c r="B48" s="718" t="s">
        <v>625</v>
      </c>
      <c r="C48" s="636" t="s">
        <v>661</v>
      </c>
      <c r="D48" s="719"/>
      <c r="E48" s="720"/>
      <c r="F48" s="720"/>
      <c r="G48" s="721"/>
      <c r="H48" s="743">
        <f>+H44*H45/100</f>
        <v>111.15</v>
      </c>
      <c r="I48" s="743">
        <f>+I44*I45/100</f>
        <v>218.4</v>
      </c>
      <c r="J48" s="743">
        <f>+J44*J45/100</f>
        <v>218.4</v>
      </c>
      <c r="K48" s="744">
        <f>+K44*K45/100</f>
        <v>91</v>
      </c>
      <c r="L48" s="719"/>
      <c r="M48" s="720"/>
      <c r="N48" s="720"/>
      <c r="O48" s="720"/>
      <c r="P48" s="724"/>
      <c r="Q48" s="725">
        <f>+SUM(D48:O48)</f>
        <v>638.95000000000005</v>
      </c>
      <c r="R48" s="726"/>
      <c r="S48" s="727"/>
      <c r="T48" s="690"/>
      <c r="V48" s="705" t="s">
        <v>640</v>
      </c>
      <c r="W48" s="1478"/>
      <c r="X48" s="706">
        <f>+Q64</f>
        <v>0</v>
      </c>
    </row>
    <row r="49" spans="1:25" ht="13.5" customHeight="1" thickBot="1">
      <c r="A49" s="1461" t="s">
        <v>666</v>
      </c>
      <c r="B49" s="1438" t="s">
        <v>624</v>
      </c>
      <c r="C49" s="696" t="s">
        <v>659</v>
      </c>
      <c r="D49" s="697"/>
      <c r="E49" s="740">
        <f>+D40*E46</f>
        <v>0</v>
      </c>
      <c r="F49" s="740">
        <f>+D40*F46</f>
        <v>0</v>
      </c>
      <c r="G49" s="741">
        <f>+D40*G46</f>
        <v>0</v>
      </c>
      <c r="H49" s="700"/>
      <c r="I49" s="700"/>
      <c r="J49" s="700"/>
      <c r="K49" s="701"/>
      <c r="L49" s="700"/>
      <c r="M49" s="700"/>
      <c r="N49" s="700"/>
      <c r="O49" s="700"/>
      <c r="P49" s="702">
        <f>SUM(D49:O49)</f>
        <v>0</v>
      </c>
      <c r="Q49" s="1473">
        <f>+SUM(P49:P50)</f>
        <v>0</v>
      </c>
      <c r="R49" s="703"/>
      <c r="S49" s="704"/>
      <c r="T49" s="696"/>
      <c r="V49" s="1465" t="s">
        <v>566</v>
      </c>
      <c r="W49" s="1466"/>
      <c r="X49" s="728">
        <f>SUM(X46:X48)</f>
        <v>0</v>
      </c>
    </row>
    <row r="50" spans="1:25" ht="13.5" customHeight="1" thickTop="1" thickBot="1">
      <c r="A50" s="1462"/>
      <c r="B50" s="1439"/>
      <c r="C50" s="707" t="s">
        <v>661</v>
      </c>
      <c r="D50" s="742">
        <f>+D40*D47</f>
        <v>0</v>
      </c>
      <c r="E50" s="709"/>
      <c r="F50" s="709"/>
      <c r="G50" s="710"/>
      <c r="H50" s="709"/>
      <c r="I50" s="709"/>
      <c r="J50" s="709"/>
      <c r="K50" s="710"/>
      <c r="L50" s="709"/>
      <c r="M50" s="709"/>
      <c r="N50" s="709"/>
      <c r="O50" s="709"/>
      <c r="P50" s="711">
        <f>SUM(D50:O50)</f>
        <v>0</v>
      </c>
      <c r="Q50" s="1474"/>
      <c r="R50" s="712"/>
      <c r="S50" s="713"/>
      <c r="T50" s="714"/>
      <c r="V50" s="1471" t="s">
        <v>667</v>
      </c>
      <c r="W50" s="1479"/>
      <c r="X50" s="1480"/>
    </row>
    <row r="51" spans="1:25" ht="13.5" customHeight="1">
      <c r="A51" s="1462"/>
      <c r="B51" s="745" t="s">
        <v>625</v>
      </c>
      <c r="C51" s="746" t="s">
        <v>661</v>
      </c>
      <c r="D51" s="747"/>
      <c r="E51" s="748"/>
      <c r="F51" s="748"/>
      <c r="G51" s="749"/>
      <c r="H51" s="750">
        <f>+$H$41*H48</f>
        <v>0</v>
      </c>
      <c r="I51" s="750">
        <f>+$H$41*I48</f>
        <v>0</v>
      </c>
      <c r="J51" s="750">
        <f>+$H$41*J48</f>
        <v>0</v>
      </c>
      <c r="K51" s="751">
        <f>+$H$41*K48</f>
        <v>0</v>
      </c>
      <c r="L51" s="719"/>
      <c r="M51" s="720"/>
      <c r="N51" s="720"/>
      <c r="O51" s="720"/>
      <c r="P51" s="724"/>
      <c r="Q51" s="752">
        <f>+SUM(D51:O51)</f>
        <v>0</v>
      </c>
      <c r="R51" s="726"/>
      <c r="S51" s="727"/>
      <c r="T51" s="690"/>
      <c r="V51" s="1481" t="s">
        <v>639</v>
      </c>
      <c r="W51" s="1482"/>
      <c r="X51" s="753">
        <f>+X40+X41+X46+X47</f>
        <v>0</v>
      </c>
    </row>
    <row r="52" spans="1:25" ht="13.5" customHeight="1" thickBot="1">
      <c r="A52" s="1461" t="s">
        <v>668</v>
      </c>
      <c r="B52" s="1463" t="s">
        <v>624</v>
      </c>
      <c r="C52" s="754" t="s">
        <v>659</v>
      </c>
      <c r="D52" s="697"/>
      <c r="E52" s="698">
        <f>31*24-E42</f>
        <v>341</v>
      </c>
      <c r="F52" s="698">
        <f>31*24-F42</f>
        <v>380</v>
      </c>
      <c r="G52" s="699">
        <f>30*24-G42</f>
        <v>460</v>
      </c>
      <c r="H52" s="700"/>
      <c r="I52" s="700"/>
      <c r="J52" s="700"/>
      <c r="K52" s="701"/>
      <c r="L52" s="755"/>
      <c r="M52" s="756"/>
      <c r="N52" s="756"/>
      <c r="O52" s="756"/>
      <c r="P52" s="757">
        <f>SUM(D52:O52)</f>
        <v>1181</v>
      </c>
      <c r="Q52" s="758"/>
      <c r="R52" s="759"/>
      <c r="S52" s="704"/>
      <c r="T52" s="696"/>
      <c r="V52" s="1465" t="s">
        <v>640</v>
      </c>
      <c r="W52" s="1466"/>
      <c r="X52" s="728">
        <f>+X42+X48</f>
        <v>0</v>
      </c>
    </row>
    <row r="53" spans="1:25" ht="13.5" customHeight="1" thickTop="1" thickBot="1">
      <c r="A53" s="1462"/>
      <c r="B53" s="1464"/>
      <c r="C53" s="707" t="s">
        <v>661</v>
      </c>
      <c r="D53" s="708">
        <f>30*24-D43</f>
        <v>447</v>
      </c>
      <c r="E53" s="709"/>
      <c r="F53" s="709"/>
      <c r="G53" s="710"/>
      <c r="H53" s="709"/>
      <c r="I53" s="709"/>
      <c r="J53" s="709"/>
      <c r="K53" s="710"/>
      <c r="L53" s="1467">
        <f>30*24</f>
        <v>720</v>
      </c>
      <c r="M53" s="1468">
        <f>31*24</f>
        <v>744</v>
      </c>
      <c r="N53" s="1468">
        <f>31*24</f>
        <v>744</v>
      </c>
      <c r="O53" s="1468">
        <f>30*24</f>
        <v>720</v>
      </c>
      <c r="P53" s="1469">
        <f>SUM(D53:O54)</f>
        <v>5044</v>
      </c>
      <c r="Q53" s="760"/>
      <c r="R53" s="712"/>
      <c r="S53" s="713"/>
      <c r="T53" s="714"/>
      <c r="V53" s="1471" t="s">
        <v>566</v>
      </c>
      <c r="W53" s="1472"/>
      <c r="X53" s="761">
        <f>SUM(X51:X52)</f>
        <v>0</v>
      </c>
    </row>
    <row r="54" spans="1:25" ht="13.5" customHeight="1">
      <c r="A54" s="1462"/>
      <c r="B54" s="718" t="s">
        <v>625</v>
      </c>
      <c r="C54" s="636" t="s">
        <v>661</v>
      </c>
      <c r="D54" s="719"/>
      <c r="E54" s="720"/>
      <c r="F54" s="720"/>
      <c r="G54" s="721"/>
      <c r="H54" s="722">
        <f>31*24-H44</f>
        <v>497</v>
      </c>
      <c r="I54" s="722">
        <f>31*24-I44</f>
        <v>380</v>
      </c>
      <c r="J54" s="722">
        <f>28*24-J44</f>
        <v>308</v>
      </c>
      <c r="K54" s="723">
        <f>31*24-K44</f>
        <v>484</v>
      </c>
      <c r="L54" s="1454"/>
      <c r="M54" s="1451"/>
      <c r="N54" s="1451"/>
      <c r="O54" s="1451"/>
      <c r="P54" s="1470"/>
      <c r="Q54" s="762"/>
      <c r="R54" s="726"/>
      <c r="S54" s="727"/>
      <c r="T54" s="690"/>
    </row>
    <row r="55" spans="1:25" ht="13.5" customHeight="1">
      <c r="A55" s="1442" t="s">
        <v>669</v>
      </c>
      <c r="B55" s="1443"/>
      <c r="C55" s="636" t="s">
        <v>670</v>
      </c>
      <c r="D55" s="1444">
        <f>IF(E19&gt;0,I19/E19,0)</f>
        <v>0</v>
      </c>
      <c r="E55" s="1445"/>
      <c r="F55" s="1445"/>
      <c r="G55" s="1446"/>
      <c r="H55" s="1455">
        <f>IF(F19&gt;0,J19/F19,0)</f>
        <v>0</v>
      </c>
      <c r="I55" s="1456"/>
      <c r="J55" s="1456"/>
      <c r="K55" s="1457"/>
      <c r="L55" s="763"/>
      <c r="M55" s="764"/>
      <c r="N55" s="764"/>
      <c r="O55" s="764"/>
      <c r="P55" s="693"/>
      <c r="Q55" s="694"/>
      <c r="R55" s="1458"/>
      <c r="S55" s="1459"/>
      <c r="T55" s="1460"/>
    </row>
    <row r="56" spans="1:25" ht="13.5" customHeight="1">
      <c r="A56" s="1435" t="s">
        <v>671</v>
      </c>
      <c r="B56" s="1438" t="s">
        <v>624</v>
      </c>
      <c r="C56" s="696" t="s">
        <v>659</v>
      </c>
      <c r="D56" s="697"/>
      <c r="E56" s="740">
        <f>+E49*1000*$D$55+E52*$M$19</f>
        <v>0</v>
      </c>
      <c r="F56" s="740">
        <f>+F49*1000*$D$55+F52*$M$19</f>
        <v>0</v>
      </c>
      <c r="G56" s="741">
        <f>+G49*1000*$D$55+G52*$M$19</f>
        <v>0</v>
      </c>
      <c r="H56" s="700"/>
      <c r="I56" s="700"/>
      <c r="J56" s="700"/>
      <c r="K56" s="701"/>
      <c r="L56" s="765"/>
      <c r="M56" s="765"/>
      <c r="N56" s="765"/>
      <c r="O56" s="765"/>
      <c r="P56" s="766">
        <f>SUM(D56:O56)</f>
        <v>0</v>
      </c>
      <c r="Q56" s="1440">
        <f>+SUM(P56:P57)</f>
        <v>0</v>
      </c>
      <c r="R56" s="759"/>
      <c r="S56" s="704"/>
      <c r="T56" s="696"/>
    </row>
    <row r="57" spans="1:25" ht="13.5" customHeight="1">
      <c r="A57" s="1436"/>
      <c r="B57" s="1439"/>
      <c r="C57" s="707" t="s">
        <v>661</v>
      </c>
      <c r="D57" s="742">
        <f>+D50*1000*$D$55+D53*M19</f>
        <v>0</v>
      </c>
      <c r="E57" s="709"/>
      <c r="F57" s="709"/>
      <c r="G57" s="710"/>
      <c r="H57" s="709"/>
      <c r="I57" s="709"/>
      <c r="J57" s="709"/>
      <c r="K57" s="710"/>
      <c r="L57" s="1453">
        <f>+L53*$M$19</f>
        <v>0</v>
      </c>
      <c r="M57" s="1450">
        <f>+M53*$M$19</f>
        <v>0</v>
      </c>
      <c r="N57" s="1450">
        <f>+N53*$M$19</f>
        <v>0</v>
      </c>
      <c r="O57" s="1450">
        <f>+O53*$M$19</f>
        <v>0</v>
      </c>
      <c r="P57" s="767">
        <f>SUM(D57:O57)</f>
        <v>0</v>
      </c>
      <c r="Q57" s="1441"/>
      <c r="R57" s="712"/>
      <c r="S57" s="713"/>
      <c r="T57" s="714"/>
    </row>
    <row r="58" spans="1:25" ht="13.5" customHeight="1">
      <c r="A58" s="1452"/>
      <c r="B58" s="718" t="s">
        <v>625</v>
      </c>
      <c r="C58" s="636" t="s">
        <v>661</v>
      </c>
      <c r="D58" s="768"/>
      <c r="E58" s="720"/>
      <c r="F58" s="720"/>
      <c r="G58" s="721"/>
      <c r="H58" s="743">
        <f>+H51*1000*$H$55+H54*$N$19</f>
        <v>0</v>
      </c>
      <c r="I58" s="743">
        <f>+I51*1000*$H$55+I54*$N$19</f>
        <v>0</v>
      </c>
      <c r="J58" s="743">
        <f>+J51*1000*$H$55+J54*$N$19</f>
        <v>0</v>
      </c>
      <c r="K58" s="744">
        <f>+K51*1000*$H$55+K54*$N$19</f>
        <v>0</v>
      </c>
      <c r="L58" s="1454"/>
      <c r="M58" s="1451"/>
      <c r="N58" s="1451"/>
      <c r="O58" s="1451"/>
      <c r="P58" s="769"/>
      <c r="Q58" s="744">
        <f>+SUM(D58:K58)</f>
        <v>0</v>
      </c>
      <c r="R58" s="726"/>
      <c r="S58" s="727"/>
      <c r="T58" s="690"/>
    </row>
    <row r="59" spans="1:25" ht="13.5" customHeight="1">
      <c r="A59" s="1435" t="s">
        <v>672</v>
      </c>
      <c r="B59" s="1438" t="s">
        <v>624</v>
      </c>
      <c r="C59" s="696" t="s">
        <v>659</v>
      </c>
      <c r="D59" s="697"/>
      <c r="E59" s="740">
        <f>+E42*$I$31+E52*$M$31</f>
        <v>0</v>
      </c>
      <c r="F59" s="740">
        <f>+F42*$I$31+F52*$M$31</f>
        <v>0</v>
      </c>
      <c r="G59" s="741">
        <f>+G42*$I$31+G52*$M$31</f>
        <v>0</v>
      </c>
      <c r="H59" s="700"/>
      <c r="I59" s="700"/>
      <c r="J59" s="700"/>
      <c r="K59" s="701"/>
      <c r="L59" s="765"/>
      <c r="M59" s="765"/>
      <c r="N59" s="765"/>
      <c r="O59" s="765"/>
      <c r="P59" s="766">
        <f>SUM(D59:O59)</f>
        <v>0</v>
      </c>
      <c r="Q59" s="1440">
        <f>+SUM(P59:P60)</f>
        <v>0</v>
      </c>
      <c r="R59" s="703"/>
      <c r="S59" s="704"/>
      <c r="T59" s="696"/>
    </row>
    <row r="60" spans="1:25" ht="13.5" customHeight="1">
      <c r="A60" s="1436"/>
      <c r="B60" s="1439"/>
      <c r="C60" s="707" t="s">
        <v>661</v>
      </c>
      <c r="D60" s="742">
        <f>+D43*$I$31+D53*$M$31</f>
        <v>0</v>
      </c>
      <c r="E60" s="709"/>
      <c r="F60" s="709"/>
      <c r="G60" s="710"/>
      <c r="H60" s="709"/>
      <c r="I60" s="709"/>
      <c r="J60" s="709"/>
      <c r="K60" s="710"/>
      <c r="L60" s="1453">
        <f>+L53*$M$31</f>
        <v>0</v>
      </c>
      <c r="M60" s="1450">
        <f>+M53*$M$31</f>
        <v>0</v>
      </c>
      <c r="N60" s="1450">
        <f>+N53*$M$31</f>
        <v>0</v>
      </c>
      <c r="O60" s="1450">
        <f>+O53*$M$31</f>
        <v>0</v>
      </c>
      <c r="P60" s="767">
        <f>SUM(D60:O60)</f>
        <v>0</v>
      </c>
      <c r="Q60" s="1441"/>
      <c r="R60" s="712"/>
      <c r="S60" s="713"/>
      <c r="T60" s="714"/>
    </row>
    <row r="61" spans="1:25" ht="13.5" customHeight="1">
      <c r="A61" s="1452"/>
      <c r="B61" s="718" t="s">
        <v>625</v>
      </c>
      <c r="C61" s="636" t="s">
        <v>661</v>
      </c>
      <c r="D61" s="770"/>
      <c r="E61" s="720"/>
      <c r="F61" s="720"/>
      <c r="G61" s="721"/>
      <c r="H61" s="743">
        <f>+H44*$J$31+H54*$N$31</f>
        <v>0</v>
      </c>
      <c r="I61" s="743">
        <f>+I44*$J$31+I54*$N$31</f>
        <v>0</v>
      </c>
      <c r="J61" s="743">
        <f>+J44*$J$31+J54*$N$31</f>
        <v>0</v>
      </c>
      <c r="K61" s="744">
        <f>+K44*$J$31+K54*$N$31</f>
        <v>0</v>
      </c>
      <c r="L61" s="1454"/>
      <c r="M61" s="1451"/>
      <c r="N61" s="1451"/>
      <c r="O61" s="1451"/>
      <c r="P61" s="769"/>
      <c r="Q61" s="744">
        <f>+SUM(D61:K61)</f>
        <v>0</v>
      </c>
      <c r="R61" s="726"/>
      <c r="S61" s="727"/>
      <c r="T61" s="690"/>
    </row>
    <row r="62" spans="1:25" ht="13.5" customHeight="1">
      <c r="A62" s="1435" t="s">
        <v>673</v>
      </c>
      <c r="B62" s="1438" t="s">
        <v>624</v>
      </c>
      <c r="C62" s="696" t="s">
        <v>659</v>
      </c>
      <c r="D62" s="697"/>
      <c r="E62" s="879"/>
      <c r="F62" s="879"/>
      <c r="G62" s="880"/>
      <c r="H62" s="700"/>
      <c r="I62" s="700"/>
      <c r="J62" s="700"/>
      <c r="K62" s="701"/>
      <c r="L62" s="765"/>
      <c r="M62" s="765"/>
      <c r="N62" s="765"/>
      <c r="O62" s="765"/>
      <c r="P62" s="766">
        <f>SUM(D62:O62)</f>
        <v>0</v>
      </c>
      <c r="Q62" s="1440">
        <f>+SUM(P62:P63)</f>
        <v>0</v>
      </c>
      <c r="R62" s="1415" t="s">
        <v>674</v>
      </c>
      <c r="S62" s="1416"/>
      <c r="T62" s="1417"/>
      <c r="Y62" s="717"/>
    </row>
    <row r="63" spans="1:25" ht="13.5" customHeight="1">
      <c r="A63" s="1436"/>
      <c r="B63" s="1439"/>
      <c r="C63" s="707" t="s">
        <v>661</v>
      </c>
      <c r="D63" s="878"/>
      <c r="E63" s="709"/>
      <c r="F63" s="709"/>
      <c r="G63" s="710"/>
      <c r="H63" s="709"/>
      <c r="I63" s="709"/>
      <c r="J63" s="709"/>
      <c r="K63" s="710"/>
      <c r="L63" s="709"/>
      <c r="M63" s="709"/>
      <c r="N63" s="709"/>
      <c r="O63" s="709"/>
      <c r="P63" s="767">
        <f>SUM(D63:O63)</f>
        <v>0</v>
      </c>
      <c r="Q63" s="1441"/>
      <c r="R63" s="712"/>
      <c r="S63" s="713"/>
      <c r="T63" s="714"/>
    </row>
    <row r="64" spans="1:25" ht="13.5" customHeight="1" thickBot="1">
      <c r="A64" s="1437"/>
      <c r="B64" s="771" t="s">
        <v>625</v>
      </c>
      <c r="C64" s="772" t="s">
        <v>661</v>
      </c>
      <c r="D64" s="773"/>
      <c r="E64" s="774"/>
      <c r="F64" s="774"/>
      <c r="G64" s="775"/>
      <c r="H64" s="881"/>
      <c r="I64" s="881"/>
      <c r="J64" s="881"/>
      <c r="K64" s="882"/>
      <c r="L64" s="773"/>
      <c r="M64" s="774"/>
      <c r="N64" s="774"/>
      <c r="O64" s="774"/>
      <c r="P64" s="776"/>
      <c r="Q64" s="777">
        <f>+SUM(D64:O64)</f>
        <v>0</v>
      </c>
      <c r="R64" s="778"/>
      <c r="S64" s="779"/>
      <c r="T64" s="780"/>
    </row>
    <row r="65" spans="1:25" ht="13.5" customHeight="1" thickTop="1" thickBot="1">
      <c r="A65" s="1442" t="s">
        <v>675</v>
      </c>
      <c r="B65" s="1443"/>
      <c r="C65" s="636" t="s">
        <v>676</v>
      </c>
      <c r="D65" s="1444">
        <f>IF($W$1="",0,IF($W$1="都市ガス",+Q19/E19*3.6/45,+Q19/E19*3.6/100.465))</f>
        <v>0</v>
      </c>
      <c r="E65" s="1445"/>
      <c r="F65" s="1445"/>
      <c r="G65" s="1446"/>
      <c r="H65" s="1444">
        <f>IF($W$1="",0,IF($W$1="都市ガス",+R19/E19*3.6/45,+R19/E19*3.6/100.465))</f>
        <v>0</v>
      </c>
      <c r="I65" s="1445"/>
      <c r="J65" s="1445"/>
      <c r="K65" s="1446"/>
      <c r="L65" s="781"/>
      <c r="M65" s="781"/>
      <c r="N65" s="781"/>
      <c r="O65" s="781"/>
      <c r="P65" s="693"/>
      <c r="Q65" s="694"/>
      <c r="R65" s="1447"/>
      <c r="S65" s="1448"/>
      <c r="T65" s="1449"/>
      <c r="V65" s="551" t="s">
        <v>677</v>
      </c>
    </row>
    <row r="66" spans="1:25" ht="13.5" customHeight="1">
      <c r="A66" s="1409" t="s">
        <v>678</v>
      </c>
      <c r="B66" s="1410"/>
      <c r="C66" s="782" t="s">
        <v>679</v>
      </c>
      <c r="D66" s="688">
        <f>+D50*1000*$D$65</f>
        <v>0</v>
      </c>
      <c r="E66" s="688">
        <f>+E49*1000*$D$65</f>
        <v>0</v>
      </c>
      <c r="F66" s="688">
        <f>+F49*1000*$D$65</f>
        <v>0</v>
      </c>
      <c r="G66" s="783">
        <f>+G49*1000*$D$65</f>
        <v>0</v>
      </c>
      <c r="H66" s="765"/>
      <c r="I66" s="765"/>
      <c r="J66" s="765"/>
      <c r="K66" s="784"/>
      <c r="L66" s="709"/>
      <c r="M66" s="709"/>
      <c r="N66" s="709"/>
      <c r="O66" s="709"/>
      <c r="P66" s="1413">
        <f>SUM(D66:O66)</f>
        <v>0</v>
      </c>
      <c r="Q66" s="1414"/>
      <c r="R66" s="1415" t="s">
        <v>680</v>
      </c>
      <c r="S66" s="1416"/>
      <c r="T66" s="1417"/>
      <c r="V66" s="785" t="s">
        <v>639</v>
      </c>
      <c r="W66" s="786"/>
      <c r="X66" s="753">
        <f>+P66</f>
        <v>0</v>
      </c>
    </row>
    <row r="67" spans="1:25" ht="13.5" customHeight="1" thickBot="1">
      <c r="A67" s="1411"/>
      <c r="B67" s="1412"/>
      <c r="C67" s="772" t="s">
        <v>681</v>
      </c>
      <c r="D67" s="787"/>
      <c r="E67" s="788"/>
      <c r="F67" s="788"/>
      <c r="G67" s="789"/>
      <c r="H67" s="790">
        <f>+H51*1000*$H$65</f>
        <v>0</v>
      </c>
      <c r="I67" s="790">
        <f>+I51*1000*$H$65</f>
        <v>0</v>
      </c>
      <c r="J67" s="790">
        <f>+J51*1000*$H$65</f>
        <v>0</v>
      </c>
      <c r="K67" s="791">
        <f>+K51*1000*$H$65</f>
        <v>0</v>
      </c>
      <c r="L67" s="773"/>
      <c r="M67" s="774"/>
      <c r="N67" s="774"/>
      <c r="O67" s="774"/>
      <c r="P67" s="1418">
        <f>SUM(D67:O67)</f>
        <v>0</v>
      </c>
      <c r="Q67" s="1419"/>
      <c r="R67" s="778"/>
      <c r="S67" s="779"/>
      <c r="T67" s="780"/>
      <c r="V67" s="792" t="s">
        <v>640</v>
      </c>
      <c r="W67" s="793"/>
      <c r="X67" s="728">
        <f>+P67</f>
        <v>0</v>
      </c>
    </row>
    <row r="68" spans="1:25" ht="13.5" customHeight="1" thickTop="1" thickBot="1">
      <c r="A68" s="551" t="s">
        <v>682</v>
      </c>
      <c r="D68" s="794"/>
      <c r="H68" s="551"/>
      <c r="V68" s="1420" t="s">
        <v>566</v>
      </c>
      <c r="W68" s="1421"/>
      <c r="X68" s="761">
        <f>SUM(X66:X67)</f>
        <v>0</v>
      </c>
    </row>
    <row r="69" spans="1:25" ht="13.5" customHeight="1">
      <c r="A69" s="1422" t="s">
        <v>683</v>
      </c>
      <c r="B69" s="1423"/>
      <c r="C69" s="1424" t="s">
        <v>684</v>
      </c>
      <c r="D69" s="1425"/>
      <c r="E69" s="1425"/>
      <c r="F69" s="1426"/>
      <c r="H69" s="551"/>
      <c r="I69" s="551"/>
      <c r="J69" s="551"/>
      <c r="K69" s="551"/>
      <c r="L69" s="795"/>
      <c r="M69" s="795"/>
      <c r="N69" s="795"/>
      <c r="O69" s="796"/>
      <c r="P69" s="796"/>
      <c r="Q69" s="796"/>
      <c r="R69" s="796"/>
      <c r="S69" s="551"/>
      <c r="T69" s="551"/>
    </row>
    <row r="70" spans="1:25" ht="13.5" customHeight="1" thickBot="1">
      <c r="A70" s="1430" t="s">
        <v>685</v>
      </c>
      <c r="B70" s="1431"/>
      <c r="C70" s="1432" t="str">
        <f>IF(W1="","",IF(W1="都市ガス","大阪ガス 小型空調契約","液化石油ガス"))</f>
        <v/>
      </c>
      <c r="D70" s="1433"/>
      <c r="E70" s="1433"/>
      <c r="F70" s="1434"/>
      <c r="H70" s="551"/>
      <c r="I70" s="551"/>
      <c r="T70" s="797"/>
    </row>
    <row r="71" spans="1:25" ht="13.5" customHeight="1" thickBot="1">
      <c r="A71" s="551" t="s">
        <v>686</v>
      </c>
      <c r="C71" s="794" t="s">
        <v>687</v>
      </c>
      <c r="I71" s="669"/>
      <c r="U71" s="551"/>
      <c r="V71" s="551"/>
      <c r="W71" s="551"/>
    </row>
    <row r="72" spans="1:25" ht="13.5" customHeight="1" thickTop="1" thickBot="1">
      <c r="A72" s="798" t="s">
        <v>688</v>
      </c>
      <c r="B72" s="799" t="s">
        <v>689</v>
      </c>
      <c r="C72" s="799"/>
      <c r="D72" s="800"/>
      <c r="E72" s="799" t="s">
        <v>690</v>
      </c>
      <c r="F72" s="799"/>
      <c r="G72" s="799"/>
      <c r="H72" s="799"/>
      <c r="I72" s="799"/>
      <c r="J72" s="799"/>
      <c r="K72" s="799"/>
      <c r="L72" s="799"/>
      <c r="M72" s="799"/>
      <c r="N72" s="799"/>
      <c r="O72" s="799"/>
      <c r="P72" s="799"/>
      <c r="Q72" s="799"/>
      <c r="R72" s="799"/>
      <c r="S72" s="799"/>
      <c r="T72" s="800"/>
      <c r="U72" s="1400" t="s">
        <v>691</v>
      </c>
      <c r="V72" s="1402"/>
      <c r="W72" s="1400" t="s">
        <v>610</v>
      </c>
      <c r="X72" s="1401"/>
      <c r="Y72" s="1402"/>
    </row>
    <row r="73" spans="1:25" ht="13.5" customHeight="1" thickTop="1">
      <c r="A73" s="1403" t="s">
        <v>692</v>
      </c>
      <c r="B73" s="801" t="s">
        <v>693</v>
      </c>
      <c r="C73" s="680"/>
      <c r="D73" s="681"/>
      <c r="E73" s="802">
        <v>1106.97</v>
      </c>
      <c r="F73" s="680" t="s">
        <v>694</v>
      </c>
      <c r="G73" s="803">
        <f>+B33+B31</f>
        <v>0</v>
      </c>
      <c r="H73" s="804" t="s">
        <v>695</v>
      </c>
      <c r="I73" s="680"/>
      <c r="J73" s="883"/>
      <c r="K73" s="804" t="s">
        <v>696</v>
      </c>
      <c r="L73" s="680"/>
      <c r="M73" s="680"/>
      <c r="N73" s="680" t="s">
        <v>697</v>
      </c>
      <c r="O73" s="680"/>
      <c r="P73" s="680"/>
      <c r="Q73" s="680"/>
      <c r="R73" s="680"/>
      <c r="S73" s="680"/>
      <c r="T73" s="805"/>
      <c r="U73" s="1386">
        <f>INT(+E73*G73*(185-J73)/100)*12</f>
        <v>0</v>
      </c>
      <c r="V73" s="1387"/>
      <c r="W73" s="1404" t="s">
        <v>698</v>
      </c>
      <c r="X73" s="1405"/>
      <c r="Y73" s="1406"/>
    </row>
    <row r="74" spans="1:25" ht="13.5" customHeight="1">
      <c r="A74" s="1384"/>
      <c r="B74" s="1407" t="s">
        <v>699</v>
      </c>
      <c r="C74" s="1408" t="s">
        <v>624</v>
      </c>
      <c r="D74" s="806" t="s">
        <v>659</v>
      </c>
      <c r="E74" s="807" t="s">
        <v>700</v>
      </c>
      <c r="F74" s="713">
        <v>8.74</v>
      </c>
      <c r="G74" s="808" t="s">
        <v>701</v>
      </c>
      <c r="H74" s="713">
        <v>4.6900000000000004</v>
      </c>
      <c r="I74" s="713" t="s">
        <v>702</v>
      </c>
      <c r="J74" s="713">
        <v>3.45</v>
      </c>
      <c r="K74" s="713" t="s">
        <v>703</v>
      </c>
      <c r="L74" s="717">
        <f>+X40</f>
        <v>0</v>
      </c>
      <c r="M74" s="713" t="s">
        <v>704</v>
      </c>
      <c r="N74" s="809" t="s">
        <v>705</v>
      </c>
      <c r="P74" s="713"/>
      <c r="Q74" s="713"/>
      <c r="R74" s="713"/>
      <c r="S74" s="809"/>
      <c r="T74" s="714"/>
      <c r="U74" s="1396">
        <f>INT((F74+H74+J74)*L74)</f>
        <v>0</v>
      </c>
      <c r="V74" s="1397"/>
      <c r="W74" s="1388"/>
      <c r="X74" s="1389"/>
      <c r="Y74" s="1390"/>
    </row>
    <row r="75" spans="1:25" ht="13.5" customHeight="1">
      <c r="A75" s="1384"/>
      <c r="B75" s="1407"/>
      <c r="C75" s="1408"/>
      <c r="D75" s="806" t="s">
        <v>706</v>
      </c>
      <c r="E75" s="807" t="s">
        <v>700</v>
      </c>
      <c r="F75" s="713">
        <v>8.07</v>
      </c>
      <c r="G75" s="808" t="s">
        <v>701</v>
      </c>
      <c r="H75" s="713">
        <f t="shared" ref="H75:H77" si="10">+H74</f>
        <v>4.6900000000000004</v>
      </c>
      <c r="I75" s="713" t="s">
        <v>702</v>
      </c>
      <c r="J75" s="713">
        <f>+J74</f>
        <v>3.45</v>
      </c>
      <c r="K75" s="713" t="s">
        <v>703</v>
      </c>
      <c r="L75" s="717">
        <f>+X41</f>
        <v>0</v>
      </c>
      <c r="M75" s="713" t="s">
        <v>704</v>
      </c>
      <c r="N75" s="809" t="s">
        <v>705</v>
      </c>
      <c r="P75" s="713"/>
      <c r="Q75" s="713"/>
      <c r="R75" s="713"/>
      <c r="S75" s="809"/>
      <c r="T75" s="714"/>
      <c r="U75" s="1396">
        <f>INT((F75+H75+J75)*L75)</f>
        <v>0</v>
      </c>
      <c r="V75" s="1397"/>
      <c r="W75" s="1388"/>
      <c r="X75" s="1389"/>
      <c r="Y75" s="1390"/>
    </row>
    <row r="76" spans="1:25" ht="13.5" customHeight="1">
      <c r="A76" s="1384"/>
      <c r="B76" s="1407"/>
      <c r="C76" s="810" t="s">
        <v>625</v>
      </c>
      <c r="D76" s="1427" t="s">
        <v>706</v>
      </c>
      <c r="E76" s="807" t="s">
        <v>700</v>
      </c>
      <c r="F76" s="713">
        <f>+F75</f>
        <v>8.07</v>
      </c>
      <c r="G76" s="808" t="s">
        <v>701</v>
      </c>
      <c r="H76" s="713">
        <f t="shared" si="10"/>
        <v>4.6900000000000004</v>
      </c>
      <c r="I76" s="713" t="s">
        <v>702</v>
      </c>
      <c r="J76" s="713">
        <f t="shared" ref="J76:J77" si="11">+J75</f>
        <v>3.45</v>
      </c>
      <c r="K76" s="713" t="s">
        <v>703</v>
      </c>
      <c r="L76" s="717">
        <f>+X42</f>
        <v>0</v>
      </c>
      <c r="M76" s="713" t="s">
        <v>704</v>
      </c>
      <c r="N76" s="809" t="s">
        <v>705</v>
      </c>
      <c r="P76" s="713"/>
      <c r="Q76" s="713"/>
      <c r="R76" s="713"/>
      <c r="S76" s="809"/>
      <c r="T76" s="714"/>
      <c r="U76" s="1396">
        <f>INT((F76+H76+J76)*L76)</f>
        <v>0</v>
      </c>
      <c r="V76" s="1397"/>
      <c r="W76" s="1388"/>
      <c r="X76" s="1389"/>
      <c r="Y76" s="1390"/>
    </row>
    <row r="77" spans="1:25" ht="13.5" customHeight="1">
      <c r="A77" s="1384"/>
      <c r="B77" s="1407"/>
      <c r="C77" s="810" t="s">
        <v>641</v>
      </c>
      <c r="D77" s="1427"/>
      <c r="E77" s="807" t="s">
        <v>700</v>
      </c>
      <c r="F77" s="713">
        <f>+F75</f>
        <v>8.07</v>
      </c>
      <c r="G77" s="808" t="s">
        <v>701</v>
      </c>
      <c r="H77" s="713">
        <f t="shared" si="10"/>
        <v>4.6900000000000004</v>
      </c>
      <c r="I77" s="713" t="s">
        <v>702</v>
      </c>
      <c r="J77" s="713">
        <f t="shared" si="11"/>
        <v>3.45</v>
      </c>
      <c r="K77" s="713" t="s">
        <v>703</v>
      </c>
      <c r="L77" s="717">
        <f>+X43</f>
        <v>0</v>
      </c>
      <c r="M77" s="713" t="s">
        <v>704</v>
      </c>
      <c r="N77" s="809" t="s">
        <v>705</v>
      </c>
      <c r="P77" s="713"/>
      <c r="Q77" s="713"/>
      <c r="R77" s="713"/>
      <c r="S77" s="809"/>
      <c r="T77" s="714"/>
      <c r="U77" s="1396">
        <f>INT((F77+H77+J77)*L77)</f>
        <v>0</v>
      </c>
      <c r="V77" s="1397"/>
      <c r="W77" s="1388"/>
      <c r="X77" s="1389"/>
      <c r="Y77" s="1390"/>
    </row>
    <row r="78" spans="1:25" ht="13.5" customHeight="1">
      <c r="A78" s="1384"/>
      <c r="B78" s="811"/>
      <c r="C78" s="812"/>
      <c r="D78" s="813"/>
      <c r="E78" s="814"/>
      <c r="F78" s="815" t="s">
        <v>707</v>
      </c>
      <c r="G78" s="727"/>
      <c r="H78" s="727" t="s">
        <v>708</v>
      </c>
      <c r="I78" s="727"/>
      <c r="J78" s="727" t="s">
        <v>709</v>
      </c>
      <c r="K78" s="727"/>
      <c r="L78" s="727"/>
      <c r="M78" s="727"/>
      <c r="N78" s="727"/>
      <c r="O78" s="727"/>
      <c r="P78" s="727"/>
      <c r="Q78" s="727"/>
      <c r="R78" s="727"/>
      <c r="S78" s="727"/>
      <c r="T78" s="690"/>
      <c r="U78" s="1428"/>
      <c r="V78" s="1429"/>
      <c r="W78" s="1388"/>
      <c r="X78" s="1389"/>
      <c r="Y78" s="1390"/>
    </row>
    <row r="79" spans="1:25" ht="13.5" customHeight="1" thickBot="1">
      <c r="A79" s="1385"/>
      <c r="B79" s="816" t="s">
        <v>710</v>
      </c>
      <c r="C79" s="817"/>
      <c r="D79" s="818"/>
      <c r="E79" s="631"/>
      <c r="F79" s="631"/>
      <c r="G79" s="631"/>
      <c r="H79" s="631"/>
      <c r="I79" s="631"/>
      <c r="J79" s="631"/>
      <c r="K79" s="631"/>
      <c r="L79" s="631"/>
      <c r="M79" s="631"/>
      <c r="N79" s="631"/>
      <c r="O79" s="631"/>
      <c r="P79" s="631"/>
      <c r="Q79" s="631"/>
      <c r="R79" s="631"/>
      <c r="S79" s="631"/>
      <c r="T79" s="632"/>
      <c r="U79" s="1398">
        <f>SUM(U73:U78)</f>
        <v>0</v>
      </c>
      <c r="V79" s="1399"/>
      <c r="W79" s="1391"/>
      <c r="X79" s="1392"/>
      <c r="Y79" s="1393"/>
    </row>
    <row r="80" spans="1:25" ht="13.5" customHeight="1" thickTop="1">
      <c r="A80" s="1384" t="s">
        <v>711</v>
      </c>
      <c r="B80" s="801" t="s">
        <v>712</v>
      </c>
      <c r="C80" s="680"/>
      <c r="D80" s="681"/>
      <c r="E80" s="884"/>
      <c r="F80" s="680" t="s">
        <v>713</v>
      </c>
      <c r="G80" s="819">
        <v>4</v>
      </c>
      <c r="H80" s="820" t="s">
        <v>714</v>
      </c>
      <c r="I80" s="887"/>
      <c r="J80" s="680" t="s">
        <v>713</v>
      </c>
      <c r="K80" s="889"/>
      <c r="L80" s="820" t="s">
        <v>714</v>
      </c>
      <c r="M80" s="887"/>
      <c r="N80" s="680" t="s">
        <v>713</v>
      </c>
      <c r="O80" s="889"/>
      <c r="P80" s="820" t="s">
        <v>715</v>
      </c>
      <c r="Q80" s="887"/>
      <c r="R80" s="680" t="s">
        <v>713</v>
      </c>
      <c r="S80" s="889"/>
      <c r="T80" s="820" t="s">
        <v>715</v>
      </c>
      <c r="U80" s="1386">
        <f>INT(+E80*G80+I80*K80+M80*O80+Q80*S80)</f>
        <v>0</v>
      </c>
      <c r="V80" s="1387"/>
      <c r="W80" s="1388"/>
      <c r="X80" s="1389"/>
      <c r="Y80" s="1390"/>
    </row>
    <row r="81" spans="1:25" ht="13.5" customHeight="1">
      <c r="A81" s="1384"/>
      <c r="B81" s="1394" t="s">
        <v>699</v>
      </c>
      <c r="C81" s="1395"/>
      <c r="D81" s="806" t="s">
        <v>679</v>
      </c>
      <c r="E81" s="885"/>
      <c r="F81" s="713" t="s">
        <v>716</v>
      </c>
      <c r="G81" s="886">
        <v>0</v>
      </c>
      <c r="H81" s="713" t="s">
        <v>717</v>
      </c>
      <c r="I81" s="888"/>
      <c r="J81" s="713" t="s">
        <v>716</v>
      </c>
      <c r="K81" s="886"/>
      <c r="L81" s="713" t="s">
        <v>860</v>
      </c>
      <c r="M81" s="888"/>
      <c r="N81" s="713" t="s">
        <v>716</v>
      </c>
      <c r="O81" s="886">
        <f>SUM(D66,G66)</f>
        <v>0</v>
      </c>
      <c r="P81" s="713" t="s">
        <v>860</v>
      </c>
      <c r="Q81" s="888"/>
      <c r="R81" s="713" t="s">
        <v>716</v>
      </c>
      <c r="S81" s="886">
        <f>SUM(E66:F66)</f>
        <v>0</v>
      </c>
      <c r="T81" s="713" t="s">
        <v>718</v>
      </c>
      <c r="U81" s="1396">
        <f>INT(+E81*G81+I81*K81+M81*O81+Q81*S81)</f>
        <v>0</v>
      </c>
      <c r="V81" s="1397"/>
      <c r="W81" s="1388"/>
      <c r="X81" s="1389"/>
      <c r="Y81" s="1390"/>
    </row>
    <row r="82" spans="1:25" ht="13.5" customHeight="1">
      <c r="A82" s="1384"/>
      <c r="B82" s="1394"/>
      <c r="C82" s="1395"/>
      <c r="D82" s="714" t="s">
        <v>681</v>
      </c>
      <c r="E82" s="885"/>
      <c r="F82" s="713" t="s">
        <v>716</v>
      </c>
      <c r="G82" s="886"/>
      <c r="H82" s="713" t="s">
        <v>717</v>
      </c>
      <c r="I82" s="888"/>
      <c r="J82" s="713" t="s">
        <v>716</v>
      </c>
      <c r="K82" s="886">
        <f>SUM(H67,K67)</f>
        <v>0</v>
      </c>
      <c r="L82" s="713" t="s">
        <v>860</v>
      </c>
      <c r="M82" s="888"/>
      <c r="N82" s="713" t="s">
        <v>716</v>
      </c>
      <c r="O82" s="886">
        <f>SUM(I67:J67)</f>
        <v>0</v>
      </c>
      <c r="P82" s="713" t="s">
        <v>860</v>
      </c>
      <c r="Q82" s="888"/>
      <c r="R82" s="713" t="s">
        <v>716</v>
      </c>
      <c r="S82" s="886"/>
      <c r="T82" s="713" t="s">
        <v>718</v>
      </c>
      <c r="U82" s="1396">
        <f>INT(+E82*G82+I82*K82+M82*O82+Q82*S82)</f>
        <v>0</v>
      </c>
      <c r="V82" s="1397"/>
      <c r="W82" s="1388"/>
      <c r="X82" s="1389"/>
      <c r="Y82" s="1390"/>
    </row>
    <row r="83" spans="1:25" ht="13.5" customHeight="1" thickBot="1">
      <c r="A83" s="1385"/>
      <c r="B83" s="816" t="s">
        <v>710</v>
      </c>
      <c r="C83" s="817"/>
      <c r="D83" s="818"/>
      <c r="E83" s="631"/>
      <c r="F83" s="631"/>
      <c r="G83" s="631"/>
      <c r="H83" s="631"/>
      <c r="I83" s="631"/>
      <c r="J83" s="631"/>
      <c r="K83" s="631"/>
      <c r="L83" s="631"/>
      <c r="M83" s="631"/>
      <c r="N83" s="631"/>
      <c r="O83" s="631"/>
      <c r="P83" s="631"/>
      <c r="Q83" s="631"/>
      <c r="R83" s="631"/>
      <c r="S83" s="631"/>
      <c r="T83" s="632"/>
      <c r="U83" s="1398">
        <f>SUM(U80:V82)</f>
        <v>0</v>
      </c>
      <c r="V83" s="1399"/>
      <c r="W83" s="1391"/>
      <c r="X83" s="1392"/>
      <c r="Y83" s="1393"/>
    </row>
    <row r="84" spans="1:25" ht="13.5" customHeight="1" thickTop="1" thickBot="1">
      <c r="B84" s="524" t="s">
        <v>719</v>
      </c>
      <c r="S84" s="1381" t="s">
        <v>74</v>
      </c>
      <c r="T84" s="1381"/>
      <c r="U84" s="1382">
        <f>+U79+U83</f>
        <v>0</v>
      </c>
      <c r="V84" s="1383"/>
      <c r="W84" s="717"/>
      <c r="X84" s="717"/>
      <c r="Y84" s="717"/>
    </row>
    <row r="85" spans="1:25" ht="13.5" customHeight="1" thickTop="1">
      <c r="B85" s="524" t="s">
        <v>720</v>
      </c>
      <c r="L85" s="551"/>
      <c r="U85" s="524"/>
    </row>
    <row r="86" spans="1:25" ht="13.5" customHeight="1">
      <c r="B86" s="524" t="s">
        <v>726</v>
      </c>
      <c r="L86" s="551"/>
      <c r="U86" s="524"/>
    </row>
    <row r="87" spans="1:25" ht="13.5" customHeight="1">
      <c r="B87" s="524" t="s">
        <v>721</v>
      </c>
      <c r="S87" s="669"/>
    </row>
    <row r="88" spans="1:25" ht="13.5" customHeight="1">
      <c r="B88" s="524" t="s">
        <v>722</v>
      </c>
    </row>
    <row r="89" spans="1:25" ht="13.5" customHeight="1">
      <c r="B89" s="524" t="s">
        <v>727</v>
      </c>
    </row>
  </sheetData>
  <mergeCells count="120">
    <mergeCell ref="I1:J1"/>
    <mergeCell ref="Q1:R1"/>
    <mergeCell ref="U1:V1"/>
    <mergeCell ref="B3:F3"/>
    <mergeCell ref="G3:N3"/>
    <mergeCell ref="O3:R3"/>
    <mergeCell ref="S3:X7"/>
    <mergeCell ref="B4:C6"/>
    <mergeCell ref="D4:D6"/>
    <mergeCell ref="E4:F4"/>
    <mergeCell ref="S8:X8"/>
    <mergeCell ref="S20:X20"/>
    <mergeCell ref="D38:G38"/>
    <mergeCell ref="H38:K38"/>
    <mergeCell ref="L38:O38"/>
    <mergeCell ref="P38:Q39"/>
    <mergeCell ref="R38:T39"/>
    <mergeCell ref="V39:X39"/>
    <mergeCell ref="G4:J4"/>
    <mergeCell ref="K4:N4"/>
    <mergeCell ref="O4:R4"/>
    <mergeCell ref="E5:F6"/>
    <mergeCell ref="G5:H6"/>
    <mergeCell ref="I5:J6"/>
    <mergeCell ref="K5:L6"/>
    <mergeCell ref="M5:N6"/>
    <mergeCell ref="O5:P6"/>
    <mergeCell ref="Q5:R6"/>
    <mergeCell ref="W41:W43"/>
    <mergeCell ref="A42:A44"/>
    <mergeCell ref="B42:B43"/>
    <mergeCell ref="Q42:Q43"/>
    <mergeCell ref="V44:W44"/>
    <mergeCell ref="A45:C45"/>
    <mergeCell ref="V45:X45"/>
    <mergeCell ref="A40:A41"/>
    <mergeCell ref="D40:G40"/>
    <mergeCell ref="R40:T40"/>
    <mergeCell ref="V40:V41"/>
    <mergeCell ref="D41:G41"/>
    <mergeCell ref="H41:K41"/>
    <mergeCell ref="R41:T41"/>
    <mergeCell ref="A46:A48"/>
    <mergeCell ref="B46:B47"/>
    <mergeCell ref="Q46:Q47"/>
    <mergeCell ref="V46:V47"/>
    <mergeCell ref="W47:W48"/>
    <mergeCell ref="A49:A51"/>
    <mergeCell ref="B49:B50"/>
    <mergeCell ref="Q49:Q50"/>
    <mergeCell ref="V49:W49"/>
    <mergeCell ref="V50:X50"/>
    <mergeCell ref="V51:W51"/>
    <mergeCell ref="A52:A54"/>
    <mergeCell ref="B52:B53"/>
    <mergeCell ref="V52:W52"/>
    <mergeCell ref="L53:L54"/>
    <mergeCell ref="M53:M54"/>
    <mergeCell ref="N53:N54"/>
    <mergeCell ref="O53:O54"/>
    <mergeCell ref="P53:P54"/>
    <mergeCell ref="V53:W53"/>
    <mergeCell ref="A55:B55"/>
    <mergeCell ref="D55:G55"/>
    <mergeCell ref="H55:K55"/>
    <mergeCell ref="R55:T55"/>
    <mergeCell ref="A56:A58"/>
    <mergeCell ref="B56:B57"/>
    <mergeCell ref="Q56:Q57"/>
    <mergeCell ref="L57:L58"/>
    <mergeCell ref="M57:M58"/>
    <mergeCell ref="N57:N58"/>
    <mergeCell ref="A62:A64"/>
    <mergeCell ref="B62:B63"/>
    <mergeCell ref="Q62:Q63"/>
    <mergeCell ref="R62:T62"/>
    <mergeCell ref="A65:B65"/>
    <mergeCell ref="D65:G65"/>
    <mergeCell ref="H65:K65"/>
    <mergeCell ref="R65:T65"/>
    <mergeCell ref="O57:O58"/>
    <mergeCell ref="A59:A61"/>
    <mergeCell ref="B59:B60"/>
    <mergeCell ref="Q59:Q60"/>
    <mergeCell ref="L60:L61"/>
    <mergeCell ref="M60:M61"/>
    <mergeCell ref="N60:N61"/>
    <mergeCell ref="O60:O61"/>
    <mergeCell ref="W72:Y72"/>
    <mergeCell ref="A73:A79"/>
    <mergeCell ref="U73:V73"/>
    <mergeCell ref="W73:Y79"/>
    <mergeCell ref="B74:B77"/>
    <mergeCell ref="C74:C75"/>
    <mergeCell ref="U74:V74"/>
    <mergeCell ref="A66:B67"/>
    <mergeCell ref="P66:Q66"/>
    <mergeCell ref="R66:T66"/>
    <mergeCell ref="P67:Q67"/>
    <mergeCell ref="V68:W68"/>
    <mergeCell ref="A69:B69"/>
    <mergeCell ref="C69:F69"/>
    <mergeCell ref="U75:V75"/>
    <mergeCell ref="D76:D77"/>
    <mergeCell ref="U76:V76"/>
    <mergeCell ref="U77:V77"/>
    <mergeCell ref="U78:V78"/>
    <mergeCell ref="U79:V79"/>
    <mergeCell ref="A70:B70"/>
    <mergeCell ref="C70:F70"/>
    <mergeCell ref="U72:V72"/>
    <mergeCell ref="S84:T84"/>
    <mergeCell ref="U84:V84"/>
    <mergeCell ref="A80:A83"/>
    <mergeCell ref="U80:V80"/>
    <mergeCell ref="W80:Y83"/>
    <mergeCell ref="B81:C82"/>
    <mergeCell ref="U81:V81"/>
    <mergeCell ref="U82:V82"/>
    <mergeCell ref="U83:V83"/>
  </mergeCells>
  <phoneticPr fontId="8"/>
  <dataValidations count="1">
    <dataValidation type="list" allowBlank="1" showInputMessage="1" showErrorMessage="1" sqref="W1">
      <formula1>$AA$3:$AA$5</formula1>
    </dataValidation>
  </dataValidations>
  <pageMargins left="0.74803149606299213" right="0.15748031496062992" top="0.51181102362204722" bottom="0.15748031496062992" header="0.51181102362204722" footer="0.19685039370078741"/>
  <pageSetup paperSize="8" scale="71" orientation="landscape" r:id="rId1"/>
  <headerFooter alignWithMargins="0"/>
  <legacy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
  <sheetViews>
    <sheetView showGridLines="0" view="pageBreakPreview" zoomScaleNormal="100" zoomScaleSheetLayoutView="100" workbookViewId="0">
      <selection activeCell="B43" sqref="B43:M47"/>
    </sheetView>
  </sheetViews>
  <sheetFormatPr defaultColWidth="8.7109375" defaultRowHeight="13.35" customHeight="1"/>
  <cols>
    <col min="1" max="1" width="20.85546875" style="550" customWidth="1"/>
    <col min="2" max="7" width="16.85546875" style="550" customWidth="1"/>
    <col min="8" max="13" width="14.85546875" style="550" customWidth="1"/>
    <col min="14" max="16" width="16.85546875" style="550" customWidth="1"/>
    <col min="17" max="252" width="8.7109375" style="550"/>
    <col min="253" max="253" width="10.7109375" style="550" customWidth="1"/>
    <col min="254" max="268" width="8.7109375" style="550" customWidth="1"/>
    <col min="269" max="269" width="49.28515625" style="550" customWidth="1"/>
    <col min="270" max="508" width="8.7109375" style="550"/>
    <col min="509" max="509" width="10.7109375" style="550" customWidth="1"/>
    <col min="510" max="524" width="8.7109375" style="550" customWidth="1"/>
    <col min="525" max="525" width="49.28515625" style="550" customWidth="1"/>
    <col min="526" max="764" width="8.7109375" style="550"/>
    <col min="765" max="765" width="10.7109375" style="550" customWidth="1"/>
    <col min="766" max="780" width="8.7109375" style="550" customWidth="1"/>
    <col min="781" max="781" width="49.28515625" style="550" customWidth="1"/>
    <col min="782" max="1020" width="8.7109375" style="550"/>
    <col min="1021" max="1021" width="10.7109375" style="550" customWidth="1"/>
    <col min="1022" max="1036" width="8.7109375" style="550" customWidth="1"/>
    <col min="1037" max="1037" width="49.28515625" style="550" customWidth="1"/>
    <col min="1038" max="1276" width="8.7109375" style="550"/>
    <col min="1277" max="1277" width="10.7109375" style="550" customWidth="1"/>
    <col min="1278" max="1292" width="8.7109375" style="550" customWidth="1"/>
    <col min="1293" max="1293" width="49.28515625" style="550" customWidth="1"/>
    <col min="1294" max="1532" width="8.7109375" style="550"/>
    <col min="1533" max="1533" width="10.7109375" style="550" customWidth="1"/>
    <col min="1534" max="1548" width="8.7109375" style="550" customWidth="1"/>
    <col min="1549" max="1549" width="49.28515625" style="550" customWidth="1"/>
    <col min="1550" max="1788" width="8.7109375" style="550"/>
    <col min="1789" max="1789" width="10.7109375" style="550" customWidth="1"/>
    <col min="1790" max="1804" width="8.7109375" style="550" customWidth="1"/>
    <col min="1805" max="1805" width="49.28515625" style="550" customWidth="1"/>
    <col min="1806" max="2044" width="8.7109375" style="550"/>
    <col min="2045" max="2045" width="10.7109375" style="550" customWidth="1"/>
    <col min="2046" max="2060" width="8.7109375" style="550" customWidth="1"/>
    <col min="2061" max="2061" width="49.28515625" style="550" customWidth="1"/>
    <col min="2062" max="2300" width="8.7109375" style="550"/>
    <col min="2301" max="2301" width="10.7109375" style="550" customWidth="1"/>
    <col min="2302" max="2316" width="8.7109375" style="550" customWidth="1"/>
    <col min="2317" max="2317" width="49.28515625" style="550" customWidth="1"/>
    <col min="2318" max="2556" width="8.7109375" style="550"/>
    <col min="2557" max="2557" width="10.7109375" style="550" customWidth="1"/>
    <col min="2558" max="2572" width="8.7109375" style="550" customWidth="1"/>
    <col min="2573" max="2573" width="49.28515625" style="550" customWidth="1"/>
    <col min="2574" max="2812" width="8.7109375" style="550"/>
    <col min="2813" max="2813" width="10.7109375" style="550" customWidth="1"/>
    <col min="2814" max="2828" width="8.7109375" style="550" customWidth="1"/>
    <col min="2829" max="2829" width="49.28515625" style="550" customWidth="1"/>
    <col min="2830" max="3068" width="8.7109375" style="550"/>
    <col min="3069" max="3069" width="10.7109375" style="550" customWidth="1"/>
    <col min="3070" max="3084" width="8.7109375" style="550" customWidth="1"/>
    <col min="3085" max="3085" width="49.28515625" style="550" customWidth="1"/>
    <col min="3086" max="3324" width="8.7109375" style="550"/>
    <col min="3325" max="3325" width="10.7109375" style="550" customWidth="1"/>
    <col min="3326" max="3340" width="8.7109375" style="550" customWidth="1"/>
    <col min="3341" max="3341" width="49.28515625" style="550" customWidth="1"/>
    <col min="3342" max="3580" width="8.7109375" style="550"/>
    <col min="3581" max="3581" width="10.7109375" style="550" customWidth="1"/>
    <col min="3582" max="3596" width="8.7109375" style="550" customWidth="1"/>
    <col min="3597" max="3597" width="49.28515625" style="550" customWidth="1"/>
    <col min="3598" max="3836" width="8.7109375" style="550"/>
    <col min="3837" max="3837" width="10.7109375" style="550" customWidth="1"/>
    <col min="3838" max="3852" width="8.7109375" style="550" customWidth="1"/>
    <col min="3853" max="3853" width="49.28515625" style="550" customWidth="1"/>
    <col min="3854" max="4092" width="8.7109375" style="550"/>
    <col min="4093" max="4093" width="10.7109375" style="550" customWidth="1"/>
    <col min="4094" max="4108" width="8.7109375" style="550" customWidth="1"/>
    <col min="4109" max="4109" width="49.28515625" style="550" customWidth="1"/>
    <col min="4110" max="4348" width="8.7109375" style="550"/>
    <col min="4349" max="4349" width="10.7109375" style="550" customWidth="1"/>
    <col min="4350" max="4364" width="8.7109375" style="550" customWidth="1"/>
    <col min="4365" max="4365" width="49.28515625" style="550" customWidth="1"/>
    <col min="4366" max="4604" width="8.7109375" style="550"/>
    <col min="4605" max="4605" width="10.7109375" style="550" customWidth="1"/>
    <col min="4606" max="4620" width="8.7109375" style="550" customWidth="1"/>
    <col min="4621" max="4621" width="49.28515625" style="550" customWidth="1"/>
    <col min="4622" max="4860" width="8.7109375" style="550"/>
    <col min="4861" max="4861" width="10.7109375" style="550" customWidth="1"/>
    <col min="4862" max="4876" width="8.7109375" style="550" customWidth="1"/>
    <col min="4877" max="4877" width="49.28515625" style="550" customWidth="1"/>
    <col min="4878" max="5116" width="8.7109375" style="550"/>
    <col min="5117" max="5117" width="10.7109375" style="550" customWidth="1"/>
    <col min="5118" max="5132" width="8.7109375" style="550" customWidth="1"/>
    <col min="5133" max="5133" width="49.28515625" style="550" customWidth="1"/>
    <col min="5134" max="5372" width="8.7109375" style="550"/>
    <col min="5373" max="5373" width="10.7109375" style="550" customWidth="1"/>
    <col min="5374" max="5388" width="8.7109375" style="550" customWidth="1"/>
    <col min="5389" max="5389" width="49.28515625" style="550" customWidth="1"/>
    <col min="5390" max="5628" width="8.7109375" style="550"/>
    <col min="5629" max="5629" width="10.7109375" style="550" customWidth="1"/>
    <col min="5630" max="5644" width="8.7109375" style="550" customWidth="1"/>
    <col min="5645" max="5645" width="49.28515625" style="550" customWidth="1"/>
    <col min="5646" max="5884" width="8.7109375" style="550"/>
    <col min="5885" max="5885" width="10.7109375" style="550" customWidth="1"/>
    <col min="5886" max="5900" width="8.7109375" style="550" customWidth="1"/>
    <col min="5901" max="5901" width="49.28515625" style="550" customWidth="1"/>
    <col min="5902" max="6140" width="8.7109375" style="550"/>
    <col min="6141" max="6141" width="10.7109375" style="550" customWidth="1"/>
    <col min="6142" max="6156" width="8.7109375" style="550" customWidth="1"/>
    <col min="6157" max="6157" width="49.28515625" style="550" customWidth="1"/>
    <col min="6158" max="6396" width="8.7109375" style="550"/>
    <col min="6397" max="6397" width="10.7109375" style="550" customWidth="1"/>
    <col min="6398" max="6412" width="8.7109375" style="550" customWidth="1"/>
    <col min="6413" max="6413" width="49.28515625" style="550" customWidth="1"/>
    <col min="6414" max="6652" width="8.7109375" style="550"/>
    <col min="6653" max="6653" width="10.7109375" style="550" customWidth="1"/>
    <col min="6654" max="6668" width="8.7109375" style="550" customWidth="1"/>
    <col min="6669" max="6669" width="49.28515625" style="550" customWidth="1"/>
    <col min="6670" max="6908" width="8.7109375" style="550"/>
    <col min="6909" max="6909" width="10.7109375" style="550" customWidth="1"/>
    <col min="6910" max="6924" width="8.7109375" style="550" customWidth="1"/>
    <col min="6925" max="6925" width="49.28515625" style="550" customWidth="1"/>
    <col min="6926" max="7164" width="8.7109375" style="550"/>
    <col min="7165" max="7165" width="10.7109375" style="550" customWidth="1"/>
    <col min="7166" max="7180" width="8.7109375" style="550" customWidth="1"/>
    <col min="7181" max="7181" width="49.28515625" style="550" customWidth="1"/>
    <col min="7182" max="7420" width="8.7109375" style="550"/>
    <col min="7421" max="7421" width="10.7109375" style="550" customWidth="1"/>
    <col min="7422" max="7436" width="8.7109375" style="550" customWidth="1"/>
    <col min="7437" max="7437" width="49.28515625" style="550" customWidth="1"/>
    <col min="7438" max="7676" width="8.7109375" style="550"/>
    <col min="7677" max="7677" width="10.7109375" style="550" customWidth="1"/>
    <col min="7678" max="7692" width="8.7109375" style="550" customWidth="1"/>
    <col min="7693" max="7693" width="49.28515625" style="550" customWidth="1"/>
    <col min="7694" max="7932" width="8.7109375" style="550"/>
    <col min="7933" max="7933" width="10.7109375" style="550" customWidth="1"/>
    <col min="7934" max="7948" width="8.7109375" style="550" customWidth="1"/>
    <col min="7949" max="7949" width="49.28515625" style="550" customWidth="1"/>
    <col min="7950" max="8188" width="8.7109375" style="550"/>
    <col min="8189" max="8189" width="10.7109375" style="550" customWidth="1"/>
    <col min="8190" max="8204" width="8.7109375" style="550" customWidth="1"/>
    <col min="8205" max="8205" width="49.28515625" style="550" customWidth="1"/>
    <col min="8206" max="8444" width="8.7109375" style="550"/>
    <col min="8445" max="8445" width="10.7109375" style="550" customWidth="1"/>
    <col min="8446" max="8460" width="8.7109375" style="550" customWidth="1"/>
    <col min="8461" max="8461" width="49.28515625" style="550" customWidth="1"/>
    <col min="8462" max="8700" width="8.7109375" style="550"/>
    <col min="8701" max="8701" width="10.7109375" style="550" customWidth="1"/>
    <col min="8702" max="8716" width="8.7109375" style="550" customWidth="1"/>
    <col min="8717" max="8717" width="49.28515625" style="550" customWidth="1"/>
    <col min="8718" max="8956" width="8.7109375" style="550"/>
    <col min="8957" max="8957" width="10.7109375" style="550" customWidth="1"/>
    <col min="8958" max="8972" width="8.7109375" style="550" customWidth="1"/>
    <col min="8973" max="8973" width="49.28515625" style="550" customWidth="1"/>
    <col min="8974" max="9212" width="8.7109375" style="550"/>
    <col min="9213" max="9213" width="10.7109375" style="550" customWidth="1"/>
    <col min="9214" max="9228" width="8.7109375" style="550" customWidth="1"/>
    <col min="9229" max="9229" width="49.28515625" style="550" customWidth="1"/>
    <col min="9230" max="9468" width="8.7109375" style="550"/>
    <col min="9469" max="9469" width="10.7109375" style="550" customWidth="1"/>
    <col min="9470" max="9484" width="8.7109375" style="550" customWidth="1"/>
    <col min="9485" max="9485" width="49.28515625" style="550" customWidth="1"/>
    <col min="9486" max="9724" width="8.7109375" style="550"/>
    <col min="9725" max="9725" width="10.7109375" style="550" customWidth="1"/>
    <col min="9726" max="9740" width="8.7109375" style="550" customWidth="1"/>
    <col min="9741" max="9741" width="49.28515625" style="550" customWidth="1"/>
    <col min="9742" max="9980" width="8.7109375" style="550"/>
    <col min="9981" max="9981" width="10.7109375" style="550" customWidth="1"/>
    <col min="9982" max="9996" width="8.7109375" style="550" customWidth="1"/>
    <col min="9997" max="9997" width="49.28515625" style="550" customWidth="1"/>
    <col min="9998" max="10236" width="8.7109375" style="550"/>
    <col min="10237" max="10237" width="10.7109375" style="550" customWidth="1"/>
    <col min="10238" max="10252" width="8.7109375" style="550" customWidth="1"/>
    <col min="10253" max="10253" width="49.28515625" style="550" customWidth="1"/>
    <col min="10254" max="10492" width="8.7109375" style="550"/>
    <col min="10493" max="10493" width="10.7109375" style="550" customWidth="1"/>
    <col min="10494" max="10508" width="8.7109375" style="550" customWidth="1"/>
    <col min="10509" max="10509" width="49.28515625" style="550" customWidth="1"/>
    <col min="10510" max="10748" width="8.7109375" style="550"/>
    <col min="10749" max="10749" width="10.7109375" style="550" customWidth="1"/>
    <col min="10750" max="10764" width="8.7109375" style="550" customWidth="1"/>
    <col min="10765" max="10765" width="49.28515625" style="550" customWidth="1"/>
    <col min="10766" max="11004" width="8.7109375" style="550"/>
    <col min="11005" max="11005" width="10.7109375" style="550" customWidth="1"/>
    <col min="11006" max="11020" width="8.7109375" style="550" customWidth="1"/>
    <col min="11021" max="11021" width="49.28515625" style="550" customWidth="1"/>
    <col min="11022" max="11260" width="8.7109375" style="550"/>
    <col min="11261" max="11261" width="10.7109375" style="550" customWidth="1"/>
    <col min="11262" max="11276" width="8.7109375" style="550" customWidth="1"/>
    <col min="11277" max="11277" width="49.28515625" style="550" customWidth="1"/>
    <col min="11278" max="11516" width="8.7109375" style="550"/>
    <col min="11517" max="11517" width="10.7109375" style="550" customWidth="1"/>
    <col min="11518" max="11532" width="8.7109375" style="550" customWidth="1"/>
    <col min="11533" max="11533" width="49.28515625" style="550" customWidth="1"/>
    <col min="11534" max="11772" width="8.7109375" style="550"/>
    <col min="11773" max="11773" width="10.7109375" style="550" customWidth="1"/>
    <col min="11774" max="11788" width="8.7109375" style="550" customWidth="1"/>
    <col min="11789" max="11789" width="49.28515625" style="550" customWidth="1"/>
    <col min="11790" max="12028" width="8.7109375" style="550"/>
    <col min="12029" max="12029" width="10.7109375" style="550" customWidth="1"/>
    <col min="12030" max="12044" width="8.7109375" style="550" customWidth="1"/>
    <col min="12045" max="12045" width="49.28515625" style="550" customWidth="1"/>
    <col min="12046" max="12284" width="8.7109375" style="550"/>
    <col min="12285" max="12285" width="10.7109375" style="550" customWidth="1"/>
    <col min="12286" max="12300" width="8.7109375" style="550" customWidth="1"/>
    <col min="12301" max="12301" width="49.28515625" style="550" customWidth="1"/>
    <col min="12302" max="12540" width="8.7109375" style="550"/>
    <col min="12541" max="12541" width="10.7109375" style="550" customWidth="1"/>
    <col min="12542" max="12556" width="8.7109375" style="550" customWidth="1"/>
    <col min="12557" max="12557" width="49.28515625" style="550" customWidth="1"/>
    <col min="12558" max="12796" width="8.7109375" style="550"/>
    <col min="12797" max="12797" width="10.7109375" style="550" customWidth="1"/>
    <col min="12798" max="12812" width="8.7109375" style="550" customWidth="1"/>
    <col min="12813" max="12813" width="49.28515625" style="550" customWidth="1"/>
    <col min="12814" max="13052" width="8.7109375" style="550"/>
    <col min="13053" max="13053" width="10.7109375" style="550" customWidth="1"/>
    <col min="13054" max="13068" width="8.7109375" style="550" customWidth="1"/>
    <col min="13069" max="13069" width="49.28515625" style="550" customWidth="1"/>
    <col min="13070" max="13308" width="8.7109375" style="550"/>
    <col min="13309" max="13309" width="10.7109375" style="550" customWidth="1"/>
    <col min="13310" max="13324" width="8.7109375" style="550" customWidth="1"/>
    <col min="13325" max="13325" width="49.28515625" style="550" customWidth="1"/>
    <col min="13326" max="13564" width="8.7109375" style="550"/>
    <col min="13565" max="13565" width="10.7109375" style="550" customWidth="1"/>
    <col min="13566" max="13580" width="8.7109375" style="550" customWidth="1"/>
    <col min="13581" max="13581" width="49.28515625" style="550" customWidth="1"/>
    <col min="13582" max="13820" width="8.7109375" style="550"/>
    <col min="13821" max="13821" width="10.7109375" style="550" customWidth="1"/>
    <col min="13822" max="13836" width="8.7109375" style="550" customWidth="1"/>
    <col min="13837" max="13837" width="49.28515625" style="550" customWidth="1"/>
    <col min="13838" max="14076" width="8.7109375" style="550"/>
    <col min="14077" max="14077" width="10.7109375" style="550" customWidth="1"/>
    <col min="14078" max="14092" width="8.7109375" style="550" customWidth="1"/>
    <col min="14093" max="14093" width="49.28515625" style="550" customWidth="1"/>
    <col min="14094" max="14332" width="8.7109375" style="550"/>
    <col min="14333" max="14333" width="10.7109375" style="550" customWidth="1"/>
    <col min="14334" max="14348" width="8.7109375" style="550" customWidth="1"/>
    <col min="14349" max="14349" width="49.28515625" style="550" customWidth="1"/>
    <col min="14350" max="14588" width="8.7109375" style="550"/>
    <col min="14589" max="14589" width="10.7109375" style="550" customWidth="1"/>
    <col min="14590" max="14604" width="8.7109375" style="550" customWidth="1"/>
    <col min="14605" max="14605" width="49.28515625" style="550" customWidth="1"/>
    <col min="14606" max="14844" width="8.7109375" style="550"/>
    <col min="14845" max="14845" width="10.7109375" style="550" customWidth="1"/>
    <col min="14846" max="14860" width="8.7109375" style="550" customWidth="1"/>
    <col min="14861" max="14861" width="49.28515625" style="550" customWidth="1"/>
    <col min="14862" max="15100" width="8.7109375" style="550"/>
    <col min="15101" max="15101" width="10.7109375" style="550" customWidth="1"/>
    <col min="15102" max="15116" width="8.7109375" style="550" customWidth="1"/>
    <col min="15117" max="15117" width="49.28515625" style="550" customWidth="1"/>
    <col min="15118" max="15356" width="8.7109375" style="550"/>
    <col min="15357" max="15357" width="10.7109375" style="550" customWidth="1"/>
    <col min="15358" max="15372" width="8.7109375" style="550" customWidth="1"/>
    <col min="15373" max="15373" width="49.28515625" style="550" customWidth="1"/>
    <col min="15374" max="15612" width="8.7109375" style="550"/>
    <col min="15613" max="15613" width="10.7109375" style="550" customWidth="1"/>
    <col min="15614" max="15628" width="8.7109375" style="550" customWidth="1"/>
    <col min="15629" max="15629" width="49.28515625" style="550" customWidth="1"/>
    <col min="15630" max="15868" width="8.7109375" style="550"/>
    <col min="15869" max="15869" width="10.7109375" style="550" customWidth="1"/>
    <col min="15870" max="15884" width="8.7109375" style="550" customWidth="1"/>
    <col min="15885" max="15885" width="49.28515625" style="550" customWidth="1"/>
    <col min="15886" max="16124" width="8.7109375" style="550"/>
    <col min="16125" max="16125" width="10.7109375" style="550" customWidth="1"/>
    <col min="16126" max="16140" width="8.7109375" style="550" customWidth="1"/>
    <col min="16141" max="16141" width="49.28515625" style="550" customWidth="1"/>
    <col min="16142" max="16384" width="8.7109375" style="550"/>
  </cols>
  <sheetData>
    <row r="1" spans="1:21" ht="15" customHeight="1">
      <c r="A1" s="521" t="s">
        <v>728</v>
      </c>
      <c r="M1" s="821" t="s">
        <v>729</v>
      </c>
    </row>
    <row r="2" spans="1:21" ht="15" customHeight="1">
      <c r="A2" s="521"/>
      <c r="M2" s="821"/>
      <c r="U2" s="588"/>
    </row>
    <row r="3" spans="1:21" s="520" customFormat="1" ht="15" customHeight="1">
      <c r="A3" s="822" t="s">
        <v>601</v>
      </c>
      <c r="B3" s="865"/>
      <c r="D3" s="584" t="s">
        <v>455</v>
      </c>
      <c r="E3" s="1564"/>
      <c r="F3" s="1565"/>
      <c r="H3" s="823" t="s">
        <v>730</v>
      </c>
      <c r="I3" s="890"/>
      <c r="J3" s="824"/>
      <c r="K3" s="1566" t="s">
        <v>1</v>
      </c>
      <c r="L3" s="1567"/>
      <c r="M3" s="865"/>
    </row>
    <row r="5" spans="1:21" ht="13.35" customHeight="1">
      <c r="A5" s="1568" t="s">
        <v>731</v>
      </c>
      <c r="B5" s="1409" t="s">
        <v>732</v>
      </c>
      <c r="C5" s="1554"/>
      <c r="D5" s="1554"/>
      <c r="E5" s="1554"/>
      <c r="F5" s="1554"/>
      <c r="G5" s="1555"/>
      <c r="H5" s="1409" t="s">
        <v>610</v>
      </c>
      <c r="I5" s="1554"/>
      <c r="J5" s="1554"/>
      <c r="K5" s="1554"/>
      <c r="L5" s="1554"/>
      <c r="M5" s="1410"/>
    </row>
    <row r="6" spans="1:21" ht="13.35" customHeight="1">
      <c r="A6" s="1552"/>
      <c r="B6" s="1442"/>
      <c r="C6" s="1443"/>
      <c r="D6" s="1443"/>
      <c r="E6" s="1443"/>
      <c r="F6" s="1443"/>
      <c r="G6" s="1556"/>
      <c r="H6" s="1540"/>
      <c r="I6" s="1541"/>
      <c r="J6" s="1541"/>
      <c r="K6" s="1541"/>
      <c r="L6" s="1541"/>
      <c r="M6" s="1557"/>
    </row>
    <row r="7" spans="1:21" ht="13.35" customHeight="1">
      <c r="A7" s="1552"/>
      <c r="B7" s="1563" t="s">
        <v>733</v>
      </c>
      <c r="C7" s="825" t="s">
        <v>734</v>
      </c>
      <c r="D7" s="825" t="s">
        <v>735</v>
      </c>
      <c r="E7" s="826" t="s">
        <v>612</v>
      </c>
      <c r="F7" s="1563" t="s">
        <v>736</v>
      </c>
      <c r="G7" s="1551" t="s">
        <v>737</v>
      </c>
      <c r="H7" s="1540"/>
      <c r="I7" s="1541"/>
      <c r="J7" s="1541"/>
      <c r="K7" s="1541"/>
      <c r="L7" s="1541"/>
      <c r="M7" s="1557"/>
    </row>
    <row r="8" spans="1:21" ht="13.35" customHeight="1" thickBot="1">
      <c r="A8" s="1553"/>
      <c r="B8" s="1437"/>
      <c r="C8" s="598" t="s">
        <v>738</v>
      </c>
      <c r="D8" s="598" t="s">
        <v>738</v>
      </c>
      <c r="E8" s="772" t="s">
        <v>626</v>
      </c>
      <c r="F8" s="1437"/>
      <c r="G8" s="1553"/>
      <c r="H8" s="1411"/>
      <c r="I8" s="1521"/>
      <c r="J8" s="1521"/>
      <c r="K8" s="1521"/>
      <c r="L8" s="1521"/>
      <c r="M8" s="1412"/>
    </row>
    <row r="9" spans="1:21" ht="15.95" customHeight="1" thickTop="1">
      <c r="A9" s="827" t="s">
        <v>739</v>
      </c>
      <c r="B9" s="635"/>
      <c r="C9" s="635"/>
      <c r="D9" s="635"/>
      <c r="E9" s="635"/>
      <c r="F9" s="635"/>
      <c r="G9" s="635"/>
      <c r="H9" s="828" t="s">
        <v>635</v>
      </c>
      <c r="I9" s="635"/>
      <c r="J9" s="635"/>
      <c r="K9" s="635"/>
      <c r="L9" s="635"/>
      <c r="M9" s="829"/>
    </row>
    <row r="10" spans="1:21" ht="15.95" customHeight="1">
      <c r="A10" s="830" t="s">
        <v>740</v>
      </c>
      <c r="B10" s="891"/>
      <c r="C10" s="867"/>
      <c r="D10" s="867"/>
      <c r="E10" s="892"/>
      <c r="F10" s="893"/>
      <c r="G10" s="892"/>
      <c r="H10" s="894"/>
      <c r="I10" s="895"/>
      <c r="J10" s="895"/>
      <c r="K10" s="895"/>
      <c r="L10" s="895"/>
      <c r="M10" s="896"/>
    </row>
    <row r="11" spans="1:21" ht="15.95" customHeight="1">
      <c r="A11" s="830" t="s">
        <v>741</v>
      </c>
      <c r="B11" s="891"/>
      <c r="C11" s="867"/>
      <c r="D11" s="867"/>
      <c r="E11" s="892"/>
      <c r="F11" s="893"/>
      <c r="G11" s="892"/>
      <c r="H11" s="894"/>
      <c r="I11" s="895"/>
      <c r="J11" s="895"/>
      <c r="K11" s="895"/>
      <c r="L11" s="895"/>
      <c r="M11" s="896"/>
    </row>
    <row r="12" spans="1:21" ht="15.95" customHeight="1">
      <c r="A12" s="830" t="s">
        <v>742</v>
      </c>
      <c r="B12" s="891"/>
      <c r="C12" s="867"/>
      <c r="D12" s="867"/>
      <c r="E12" s="892"/>
      <c r="F12" s="893"/>
      <c r="G12" s="892"/>
      <c r="H12" s="894"/>
      <c r="I12" s="895"/>
      <c r="J12" s="895"/>
      <c r="K12" s="895"/>
      <c r="L12" s="895"/>
      <c r="M12" s="896"/>
    </row>
    <row r="13" spans="1:21" ht="15.95" customHeight="1">
      <c r="A13" s="830" t="s">
        <v>743</v>
      </c>
      <c r="B13" s="891"/>
      <c r="C13" s="867"/>
      <c r="D13" s="867"/>
      <c r="E13" s="892"/>
      <c r="F13" s="893"/>
      <c r="G13" s="892"/>
      <c r="H13" s="894"/>
      <c r="I13" s="895"/>
      <c r="J13" s="895"/>
      <c r="K13" s="895"/>
      <c r="L13" s="895"/>
      <c r="M13" s="896"/>
    </row>
    <row r="14" spans="1:21" ht="15.95" customHeight="1">
      <c r="A14" s="830" t="s">
        <v>744</v>
      </c>
      <c r="B14" s="891"/>
      <c r="C14" s="867"/>
      <c r="D14" s="867"/>
      <c r="E14" s="892"/>
      <c r="F14" s="893"/>
      <c r="G14" s="892"/>
      <c r="H14" s="894"/>
      <c r="I14" s="895"/>
      <c r="J14" s="895"/>
      <c r="K14" s="895"/>
      <c r="L14" s="895"/>
      <c r="M14" s="896"/>
    </row>
    <row r="15" spans="1:21" ht="15.95" customHeight="1">
      <c r="A15" s="830" t="s">
        <v>745</v>
      </c>
      <c r="B15" s="891"/>
      <c r="C15" s="867"/>
      <c r="D15" s="867"/>
      <c r="E15" s="892"/>
      <c r="F15" s="893"/>
      <c r="G15" s="892"/>
      <c r="H15" s="894"/>
      <c r="I15" s="895"/>
      <c r="J15" s="895"/>
      <c r="K15" s="895"/>
      <c r="L15" s="895"/>
      <c r="M15" s="896"/>
    </row>
    <row r="16" spans="1:21" ht="15.95" customHeight="1">
      <c r="A16" s="830" t="s">
        <v>746</v>
      </c>
      <c r="B16" s="891"/>
      <c r="C16" s="867"/>
      <c r="D16" s="867"/>
      <c r="E16" s="892"/>
      <c r="F16" s="893"/>
      <c r="G16" s="892"/>
      <c r="H16" s="894"/>
      <c r="I16" s="895"/>
      <c r="J16" s="895"/>
      <c r="K16" s="895"/>
      <c r="L16" s="895"/>
      <c r="M16" s="896"/>
    </row>
    <row r="17" spans="1:13" ht="15.95" customHeight="1">
      <c r="A17" s="830" t="s">
        <v>747</v>
      </c>
      <c r="B17" s="891"/>
      <c r="C17" s="867"/>
      <c r="D17" s="867"/>
      <c r="E17" s="892"/>
      <c r="F17" s="893"/>
      <c r="G17" s="892"/>
      <c r="H17" s="894"/>
      <c r="I17" s="895"/>
      <c r="J17" s="895"/>
      <c r="K17" s="895"/>
      <c r="L17" s="895"/>
      <c r="M17" s="896"/>
    </row>
    <row r="18" spans="1:13" ht="15.95" customHeight="1">
      <c r="A18" s="830" t="s">
        <v>748</v>
      </c>
      <c r="B18" s="891"/>
      <c r="C18" s="867"/>
      <c r="D18" s="867"/>
      <c r="E18" s="892"/>
      <c r="F18" s="893"/>
      <c r="G18" s="892"/>
      <c r="H18" s="894"/>
      <c r="I18" s="895"/>
      <c r="J18" s="895"/>
      <c r="K18" s="895"/>
      <c r="L18" s="895"/>
      <c r="M18" s="896"/>
    </row>
    <row r="19" spans="1:13" ht="15.95" customHeight="1">
      <c r="A19" s="830" t="s">
        <v>749</v>
      </c>
      <c r="B19" s="891"/>
      <c r="C19" s="867"/>
      <c r="D19" s="867"/>
      <c r="E19" s="892"/>
      <c r="F19" s="893"/>
      <c r="G19" s="892"/>
      <c r="H19" s="894"/>
      <c r="I19" s="895"/>
      <c r="J19" s="895"/>
      <c r="K19" s="895"/>
      <c r="L19" s="895"/>
      <c r="M19" s="896"/>
    </row>
    <row r="20" spans="1:13" ht="15.95" customHeight="1">
      <c r="A20" s="830" t="s">
        <v>750</v>
      </c>
      <c r="B20" s="891"/>
      <c r="C20" s="867"/>
      <c r="D20" s="867"/>
      <c r="E20" s="892"/>
      <c r="F20" s="893"/>
      <c r="G20" s="892"/>
      <c r="H20" s="894"/>
      <c r="I20" s="895"/>
      <c r="J20" s="895"/>
      <c r="K20" s="895"/>
      <c r="L20" s="895"/>
      <c r="M20" s="896"/>
    </row>
    <row r="21" spans="1:13" ht="15.95" customHeight="1">
      <c r="A21" s="830" t="s">
        <v>751</v>
      </c>
      <c r="B21" s="891"/>
      <c r="C21" s="867"/>
      <c r="D21" s="867"/>
      <c r="E21" s="892"/>
      <c r="F21" s="893"/>
      <c r="G21" s="892"/>
      <c r="H21" s="894"/>
      <c r="I21" s="895"/>
      <c r="J21" s="895"/>
      <c r="K21" s="895"/>
      <c r="L21" s="895"/>
      <c r="M21" s="896"/>
    </row>
    <row r="22" spans="1:13" ht="15.95" customHeight="1">
      <c r="A22" s="830" t="s">
        <v>752</v>
      </c>
      <c r="B22" s="891"/>
      <c r="C22" s="867"/>
      <c r="D22" s="867"/>
      <c r="E22" s="892"/>
      <c r="F22" s="893"/>
      <c r="G22" s="892"/>
      <c r="H22" s="894"/>
      <c r="I22" s="895"/>
      <c r="J22" s="895"/>
      <c r="K22" s="895"/>
      <c r="L22" s="895"/>
      <c r="M22" s="896"/>
    </row>
    <row r="23" spans="1:13" ht="15.95" customHeight="1">
      <c r="A23" s="830" t="s">
        <v>753</v>
      </c>
      <c r="B23" s="891"/>
      <c r="C23" s="867"/>
      <c r="D23" s="867"/>
      <c r="E23" s="892"/>
      <c r="F23" s="893"/>
      <c r="G23" s="892"/>
      <c r="H23" s="894"/>
      <c r="I23" s="895"/>
      <c r="J23" s="895"/>
      <c r="K23" s="895"/>
      <c r="L23" s="895"/>
      <c r="M23" s="896"/>
    </row>
    <row r="24" spans="1:13" ht="15.95" customHeight="1">
      <c r="A24" s="830" t="s">
        <v>754</v>
      </c>
      <c r="B24" s="891"/>
      <c r="C24" s="867"/>
      <c r="D24" s="867"/>
      <c r="E24" s="892"/>
      <c r="F24" s="893"/>
      <c r="G24" s="892"/>
      <c r="H24" s="894"/>
      <c r="I24" s="895"/>
      <c r="J24" s="895"/>
      <c r="K24" s="895"/>
      <c r="L24" s="895"/>
      <c r="M24" s="896"/>
    </row>
    <row r="25" spans="1:13" ht="15.95" customHeight="1">
      <c r="A25" s="830" t="s">
        <v>755</v>
      </c>
      <c r="B25" s="891"/>
      <c r="C25" s="867"/>
      <c r="D25" s="867"/>
      <c r="E25" s="892"/>
      <c r="F25" s="893"/>
      <c r="G25" s="892"/>
      <c r="H25" s="894"/>
      <c r="I25" s="895"/>
      <c r="J25" s="895"/>
      <c r="K25" s="895"/>
      <c r="L25" s="895"/>
      <c r="M25" s="896"/>
    </row>
    <row r="26" spans="1:13" ht="15.95" customHeight="1">
      <c r="A26" s="830" t="s">
        <v>756</v>
      </c>
      <c r="B26" s="891"/>
      <c r="C26" s="867"/>
      <c r="D26" s="867"/>
      <c r="E26" s="892"/>
      <c r="F26" s="893"/>
      <c r="G26" s="892"/>
      <c r="H26" s="894"/>
      <c r="I26" s="895"/>
      <c r="J26" s="895"/>
      <c r="K26" s="895"/>
      <c r="L26" s="895"/>
      <c r="M26" s="896"/>
    </row>
    <row r="27" spans="1:13" ht="15.95" customHeight="1">
      <c r="A27" s="830" t="s">
        <v>757</v>
      </c>
      <c r="B27" s="891"/>
      <c r="C27" s="867"/>
      <c r="D27" s="867"/>
      <c r="E27" s="892"/>
      <c r="F27" s="893"/>
      <c r="G27" s="892"/>
      <c r="H27" s="894"/>
      <c r="I27" s="895"/>
      <c r="J27" s="895"/>
      <c r="K27" s="895"/>
      <c r="L27" s="895"/>
      <c r="M27" s="896"/>
    </row>
    <row r="28" spans="1:13" ht="15.95" customHeight="1">
      <c r="A28" s="830" t="s">
        <v>758</v>
      </c>
      <c r="B28" s="891"/>
      <c r="C28" s="867"/>
      <c r="D28" s="867"/>
      <c r="E28" s="892"/>
      <c r="F28" s="893"/>
      <c r="G28" s="892"/>
      <c r="H28" s="894"/>
      <c r="I28" s="895"/>
      <c r="J28" s="895"/>
      <c r="K28" s="895"/>
      <c r="L28" s="895"/>
      <c r="M28" s="896"/>
    </row>
    <row r="29" spans="1:13" ht="15.95" customHeight="1">
      <c r="A29" s="830" t="s">
        <v>759</v>
      </c>
      <c r="B29" s="891"/>
      <c r="C29" s="867"/>
      <c r="D29" s="867"/>
      <c r="E29" s="892"/>
      <c r="F29" s="893"/>
      <c r="G29" s="892"/>
      <c r="H29" s="894"/>
      <c r="I29" s="895"/>
      <c r="J29" s="895"/>
      <c r="K29" s="895"/>
      <c r="L29" s="895"/>
      <c r="M29" s="896"/>
    </row>
    <row r="30" spans="1:13" ht="15.95" customHeight="1">
      <c r="A30" s="831" t="s">
        <v>631</v>
      </c>
      <c r="B30" s="832" t="s">
        <v>760</v>
      </c>
      <c r="C30" s="583" t="s">
        <v>760</v>
      </c>
      <c r="D30" s="583" t="s">
        <v>760</v>
      </c>
      <c r="E30" s="831">
        <f>SUM(E10:E29)</f>
        <v>0</v>
      </c>
      <c r="F30" s="613" t="s">
        <v>760</v>
      </c>
      <c r="G30" s="831" t="s">
        <v>760</v>
      </c>
      <c r="H30" s="833"/>
      <c r="I30" s="834"/>
      <c r="J30" s="834"/>
      <c r="K30" s="834"/>
      <c r="L30" s="834"/>
      <c r="M30" s="835"/>
    </row>
    <row r="31" spans="1:13" ht="15.95" customHeight="1">
      <c r="A31" s="836" t="s">
        <v>761</v>
      </c>
      <c r="B31" s="613"/>
      <c r="C31" s="613"/>
      <c r="D31" s="613"/>
      <c r="E31" s="613"/>
      <c r="F31" s="613"/>
      <c r="G31" s="613"/>
      <c r="H31" s="828" t="s">
        <v>635</v>
      </c>
      <c r="I31" s="613"/>
      <c r="J31" s="613"/>
      <c r="K31" s="613"/>
      <c r="L31" s="613"/>
      <c r="M31" s="832"/>
    </row>
    <row r="32" spans="1:13" ht="15.95" customHeight="1">
      <c r="A32" s="831" t="s">
        <v>762</v>
      </c>
      <c r="B32" s="891"/>
      <c r="C32" s="867"/>
      <c r="D32" s="867"/>
      <c r="E32" s="892"/>
      <c r="F32" s="893"/>
      <c r="G32" s="892"/>
      <c r="H32" s="894"/>
      <c r="I32" s="895"/>
      <c r="J32" s="895"/>
      <c r="K32" s="895"/>
      <c r="L32" s="895"/>
      <c r="M32" s="896"/>
    </row>
    <row r="33" spans="1:13" ht="15.95" customHeight="1">
      <c r="A33" s="831" t="s">
        <v>763</v>
      </c>
      <c r="B33" s="891"/>
      <c r="C33" s="867"/>
      <c r="D33" s="867"/>
      <c r="E33" s="892"/>
      <c r="F33" s="893"/>
      <c r="G33" s="892"/>
      <c r="H33" s="894"/>
      <c r="I33" s="895"/>
      <c r="J33" s="895"/>
      <c r="K33" s="895"/>
      <c r="L33" s="895"/>
      <c r="M33" s="896"/>
    </row>
    <row r="34" spans="1:13" ht="15.95" customHeight="1">
      <c r="A34" s="831" t="s">
        <v>764</v>
      </c>
      <c r="B34" s="891"/>
      <c r="C34" s="867"/>
      <c r="D34" s="867"/>
      <c r="E34" s="892"/>
      <c r="F34" s="893"/>
      <c r="G34" s="892"/>
      <c r="H34" s="894"/>
      <c r="I34" s="895"/>
      <c r="J34" s="895"/>
      <c r="K34" s="895"/>
      <c r="L34" s="895"/>
      <c r="M34" s="896"/>
    </row>
    <row r="35" spans="1:13" ht="15.95" customHeight="1">
      <c r="A35" s="831" t="s">
        <v>765</v>
      </c>
      <c r="B35" s="891"/>
      <c r="C35" s="867"/>
      <c r="D35" s="867"/>
      <c r="E35" s="892"/>
      <c r="F35" s="893"/>
      <c r="G35" s="892"/>
      <c r="H35" s="894"/>
      <c r="I35" s="895"/>
      <c r="J35" s="895"/>
      <c r="K35" s="895"/>
      <c r="L35" s="895"/>
      <c r="M35" s="896"/>
    </row>
    <row r="36" spans="1:13" ht="15.95" customHeight="1">
      <c r="A36" s="831" t="s">
        <v>766</v>
      </c>
      <c r="B36" s="891"/>
      <c r="C36" s="867"/>
      <c r="D36" s="867"/>
      <c r="E36" s="892"/>
      <c r="F36" s="893"/>
      <c r="G36" s="892"/>
      <c r="H36" s="894"/>
      <c r="I36" s="895"/>
      <c r="J36" s="895"/>
      <c r="K36" s="895"/>
      <c r="L36" s="895"/>
      <c r="M36" s="896"/>
    </row>
    <row r="37" spans="1:13" ht="15.95" customHeight="1">
      <c r="A37" s="831" t="s">
        <v>629</v>
      </c>
      <c r="B37" s="832" t="s">
        <v>760</v>
      </c>
      <c r="C37" s="583" t="s">
        <v>760</v>
      </c>
      <c r="D37" s="583" t="s">
        <v>760</v>
      </c>
      <c r="E37" s="831">
        <f>SUM(E32:E36)</f>
        <v>0</v>
      </c>
      <c r="F37" s="613" t="s">
        <v>760</v>
      </c>
      <c r="G37" s="831" t="s">
        <v>760</v>
      </c>
      <c r="H37" s="833"/>
      <c r="I37" s="834"/>
      <c r="J37" s="834"/>
      <c r="K37" s="834"/>
      <c r="L37" s="834"/>
      <c r="M37" s="835"/>
    </row>
    <row r="38" spans="1:13" ht="15.95" customHeight="1">
      <c r="A38" s="836" t="s">
        <v>767</v>
      </c>
      <c r="B38" s="613"/>
      <c r="C38" s="613"/>
      <c r="D38" s="613"/>
      <c r="E38" s="613"/>
      <c r="F38" s="613"/>
      <c r="G38" s="613"/>
      <c r="H38" s="828" t="s">
        <v>635</v>
      </c>
      <c r="I38" s="613"/>
      <c r="J38" s="613"/>
      <c r="K38" s="613"/>
      <c r="L38" s="613"/>
      <c r="M38" s="832"/>
    </row>
    <row r="39" spans="1:13" ht="15.95" customHeight="1">
      <c r="A39" s="1551"/>
      <c r="B39" s="1409" t="s">
        <v>732</v>
      </c>
      <c r="C39" s="1554"/>
      <c r="D39" s="1554"/>
      <c r="E39" s="1554"/>
      <c r="F39" s="1554"/>
      <c r="G39" s="1555"/>
      <c r="H39" s="1409" t="s">
        <v>610</v>
      </c>
      <c r="I39" s="1554"/>
      <c r="J39" s="1554"/>
      <c r="K39" s="1554"/>
      <c r="L39" s="1554"/>
      <c r="M39" s="1410"/>
    </row>
    <row r="40" spans="1:13" ht="15.95" customHeight="1">
      <c r="A40" s="1552"/>
      <c r="B40" s="1442"/>
      <c r="C40" s="1443"/>
      <c r="D40" s="1443"/>
      <c r="E40" s="1443"/>
      <c r="F40" s="1443"/>
      <c r="G40" s="1556"/>
      <c r="H40" s="1540"/>
      <c r="I40" s="1541"/>
      <c r="J40" s="1541"/>
      <c r="K40" s="1541"/>
      <c r="L40" s="1541"/>
      <c r="M40" s="1557"/>
    </row>
    <row r="41" spans="1:13" ht="15.95" customHeight="1">
      <c r="A41" s="1552"/>
      <c r="B41" s="1435" t="s">
        <v>768</v>
      </c>
      <c r="C41" s="1558"/>
      <c r="D41" s="1561" t="s">
        <v>612</v>
      </c>
      <c r="E41" s="1551"/>
      <c r="F41" s="1563" t="s">
        <v>736</v>
      </c>
      <c r="G41" s="1551" t="s">
        <v>737</v>
      </c>
      <c r="H41" s="1540"/>
      <c r="I41" s="1541"/>
      <c r="J41" s="1541"/>
      <c r="K41" s="1541"/>
      <c r="L41" s="1541"/>
      <c r="M41" s="1557"/>
    </row>
    <row r="42" spans="1:13" ht="15.95" customHeight="1" thickBot="1">
      <c r="A42" s="1553"/>
      <c r="B42" s="1559"/>
      <c r="C42" s="1560"/>
      <c r="D42" s="1562"/>
      <c r="E42" s="1553"/>
      <c r="F42" s="1437"/>
      <c r="G42" s="1553"/>
      <c r="H42" s="1411"/>
      <c r="I42" s="1521"/>
      <c r="J42" s="1521"/>
      <c r="K42" s="1521"/>
      <c r="L42" s="1521"/>
      <c r="M42" s="1412"/>
    </row>
    <row r="43" spans="1:13" ht="15.95" customHeight="1" thickTop="1">
      <c r="A43" s="837" t="s">
        <v>769</v>
      </c>
      <c r="B43" s="1547"/>
      <c r="C43" s="1548"/>
      <c r="D43" s="1549"/>
      <c r="E43" s="1550"/>
      <c r="F43" s="893"/>
      <c r="G43" s="892"/>
      <c r="H43" s="894"/>
      <c r="I43" s="895"/>
      <c r="J43" s="895"/>
      <c r="K43" s="895"/>
      <c r="L43" s="895"/>
      <c r="M43" s="896"/>
    </row>
    <row r="44" spans="1:13" ht="15.95" customHeight="1">
      <c r="A44" s="831" t="s">
        <v>770</v>
      </c>
      <c r="B44" s="1545"/>
      <c r="C44" s="1536"/>
      <c r="D44" s="1535"/>
      <c r="E44" s="1546"/>
      <c r="F44" s="893"/>
      <c r="G44" s="892"/>
      <c r="H44" s="894"/>
      <c r="I44" s="895"/>
      <c r="J44" s="895"/>
      <c r="K44" s="895"/>
      <c r="L44" s="895"/>
      <c r="M44" s="896"/>
    </row>
    <row r="45" spans="1:13" ht="15.95" customHeight="1">
      <c r="A45" s="831" t="s">
        <v>771</v>
      </c>
      <c r="B45" s="1545"/>
      <c r="C45" s="1536"/>
      <c r="D45" s="1535"/>
      <c r="E45" s="1546"/>
      <c r="F45" s="893"/>
      <c r="G45" s="892"/>
      <c r="H45" s="894"/>
      <c r="I45" s="895"/>
      <c r="J45" s="895"/>
      <c r="K45" s="895"/>
      <c r="L45" s="895"/>
      <c r="M45" s="896"/>
    </row>
    <row r="46" spans="1:13" ht="15.95" customHeight="1">
      <c r="A46" s="831" t="s">
        <v>772</v>
      </c>
      <c r="B46" s="1545"/>
      <c r="C46" s="1536"/>
      <c r="D46" s="1535"/>
      <c r="E46" s="1546"/>
      <c r="F46" s="893"/>
      <c r="G46" s="892"/>
      <c r="H46" s="894"/>
      <c r="I46" s="895"/>
      <c r="J46" s="895"/>
      <c r="K46" s="895"/>
      <c r="L46" s="895"/>
      <c r="M46" s="896"/>
    </row>
    <row r="47" spans="1:13" ht="15.95" customHeight="1">
      <c r="A47" s="831" t="s">
        <v>773</v>
      </c>
      <c r="B47" s="1545"/>
      <c r="C47" s="1536"/>
      <c r="D47" s="1535"/>
      <c r="E47" s="1546"/>
      <c r="F47" s="893"/>
      <c r="G47" s="892"/>
      <c r="H47" s="894"/>
      <c r="I47" s="895"/>
      <c r="J47" s="895"/>
      <c r="K47" s="895"/>
      <c r="L47" s="895"/>
      <c r="M47" s="896"/>
    </row>
    <row r="48" spans="1:13" ht="15.95" customHeight="1">
      <c r="A48" s="831" t="s">
        <v>774</v>
      </c>
      <c r="B48" s="1486" t="s">
        <v>775</v>
      </c>
      <c r="C48" s="1538"/>
      <c r="D48" s="1537">
        <f>SUM(D43:E47)</f>
        <v>0</v>
      </c>
      <c r="E48" s="1488"/>
      <c r="F48" s="613" t="s">
        <v>775</v>
      </c>
      <c r="G48" s="831" t="s">
        <v>775</v>
      </c>
      <c r="H48" s="833"/>
      <c r="I48" s="834"/>
      <c r="J48" s="834"/>
      <c r="K48" s="834"/>
      <c r="L48" s="834"/>
      <c r="M48" s="835"/>
    </row>
  </sheetData>
  <mergeCells count="27">
    <mergeCell ref="E3:F3"/>
    <mergeCell ref="K3:L3"/>
    <mergeCell ref="A5:A8"/>
    <mergeCell ref="B5:G6"/>
    <mergeCell ref="H5:M8"/>
    <mergeCell ref="B7:B8"/>
    <mergeCell ref="F7:F8"/>
    <mergeCell ref="G7:G8"/>
    <mergeCell ref="A39:A42"/>
    <mergeCell ref="B39:G40"/>
    <mergeCell ref="H39:M42"/>
    <mergeCell ref="B41:C42"/>
    <mergeCell ref="D41:E42"/>
    <mergeCell ref="F41:F42"/>
    <mergeCell ref="G41:G42"/>
    <mergeCell ref="B43:C43"/>
    <mergeCell ref="D43:E43"/>
    <mergeCell ref="B44:C44"/>
    <mergeCell ref="D44:E44"/>
    <mergeCell ref="B45:C45"/>
    <mergeCell ref="D45:E45"/>
    <mergeCell ref="B46:C46"/>
    <mergeCell ref="D46:E46"/>
    <mergeCell ref="B47:C47"/>
    <mergeCell ref="D47:E47"/>
    <mergeCell ref="B48:C48"/>
    <mergeCell ref="D48:E48"/>
  </mergeCells>
  <phoneticPr fontId="8"/>
  <pageMargins left="0.78740157480314965" right="0.78740157480314965" top="0.78740157480314965" bottom="0.59055118110236227" header="0.51181102362204722" footer="0.51181102362204722"/>
  <pageSetup paperSize="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GridLines="0" view="pageBreakPreview" zoomScaleNormal="100" zoomScaleSheetLayoutView="100" workbookViewId="0">
      <selection sqref="A1:D1"/>
    </sheetView>
  </sheetViews>
  <sheetFormatPr defaultColWidth="9.140625" defaultRowHeight="18" customHeight="1"/>
  <cols>
    <col min="1" max="1" width="1.7109375" style="993" customWidth="1"/>
    <col min="2" max="2" width="35.28515625" style="993" customWidth="1"/>
    <col min="3" max="3" width="13.85546875" style="993" customWidth="1"/>
    <col min="4" max="4" width="44.42578125" style="993" customWidth="1"/>
    <col min="5" max="5" width="1.7109375" style="993" customWidth="1"/>
    <col min="6" max="16384" width="9.140625" style="993"/>
  </cols>
  <sheetData>
    <row r="1" spans="1:4" ht="18" customHeight="1">
      <c r="A1" s="1094" t="s">
        <v>950</v>
      </c>
      <c r="B1" s="1094"/>
      <c r="C1" s="1094"/>
      <c r="D1" s="1094"/>
    </row>
    <row r="3" spans="1:4" ht="18" customHeight="1">
      <c r="B3" s="1094" t="s">
        <v>896</v>
      </c>
      <c r="C3" s="1094"/>
      <c r="D3" s="1094"/>
    </row>
    <row r="5" spans="1:4" ht="18" customHeight="1">
      <c r="B5" s="1095" t="s">
        <v>951</v>
      </c>
      <c r="C5" s="1095"/>
      <c r="D5" s="1095"/>
    </row>
    <row r="7" spans="1:4" ht="18" customHeight="1">
      <c r="B7" s="1093" t="s">
        <v>898</v>
      </c>
      <c r="C7" s="1093"/>
      <c r="D7" s="1093"/>
    </row>
    <row r="8" spans="1:4" ht="18" customHeight="1">
      <c r="C8" s="993" t="s">
        <v>899</v>
      </c>
    </row>
    <row r="9" spans="1:4" ht="18" customHeight="1">
      <c r="C9" s="996" t="s">
        <v>900</v>
      </c>
      <c r="D9" s="997"/>
    </row>
    <row r="10" spans="1:4" ht="18" customHeight="1">
      <c r="C10" s="996" t="s">
        <v>923</v>
      </c>
      <c r="D10" s="997"/>
    </row>
    <row r="11" spans="1:4" ht="18" customHeight="1">
      <c r="C11" s="996" t="s">
        <v>902</v>
      </c>
      <c r="D11" s="996"/>
    </row>
    <row r="13" spans="1:4" ht="33.75" customHeight="1">
      <c r="B13" s="1096" t="s">
        <v>903</v>
      </c>
      <c r="C13" s="1096"/>
      <c r="D13" s="1096"/>
    </row>
    <row r="15" spans="1:4" ht="18" customHeight="1">
      <c r="B15" s="998" t="s">
        <v>904</v>
      </c>
      <c r="C15" s="998" t="s">
        <v>905</v>
      </c>
      <c r="D15" s="998" t="s">
        <v>25</v>
      </c>
    </row>
    <row r="16" spans="1:4" ht="18" customHeight="1">
      <c r="B16" s="999" t="s">
        <v>906</v>
      </c>
      <c r="C16" s="1000"/>
      <c r="D16" s="999"/>
    </row>
    <row r="17" spans="2:4" ht="18" customHeight="1">
      <c r="B17" s="1001" t="s">
        <v>907</v>
      </c>
      <c r="C17" s="1002"/>
      <c r="D17" s="1001"/>
    </row>
    <row r="18" spans="2:4" ht="18" customHeight="1">
      <c r="B18" s="1001" t="s">
        <v>908</v>
      </c>
      <c r="C18" s="1002"/>
      <c r="D18" s="1001"/>
    </row>
    <row r="19" spans="2:4" ht="18" customHeight="1">
      <c r="B19" s="1001" t="s">
        <v>909</v>
      </c>
      <c r="C19" s="1002"/>
      <c r="D19" s="1001"/>
    </row>
    <row r="20" spans="2:4" ht="18" customHeight="1">
      <c r="B20" s="1001" t="s">
        <v>910</v>
      </c>
      <c r="C20" s="1002"/>
      <c r="D20" s="1001"/>
    </row>
    <row r="21" spans="2:4" ht="18" customHeight="1">
      <c r="B21" s="1001" t="s">
        <v>911</v>
      </c>
      <c r="C21" s="1002"/>
      <c r="D21" s="1001"/>
    </row>
    <row r="22" spans="2:4" ht="18" customHeight="1">
      <c r="B22" s="1003" t="s">
        <v>912</v>
      </c>
      <c r="C22" s="1004"/>
      <c r="D22" s="1003"/>
    </row>
    <row r="23" spans="2:4" ht="18" customHeight="1">
      <c r="B23" s="998" t="s">
        <v>12</v>
      </c>
      <c r="C23" s="1005"/>
      <c r="D23" s="1006"/>
    </row>
    <row r="25" spans="2:4" ht="18" customHeight="1">
      <c r="C25" s="1007" t="s">
        <v>913</v>
      </c>
    </row>
    <row r="26" spans="2:4" ht="18" customHeight="1">
      <c r="C26" s="996" t="s">
        <v>901</v>
      </c>
      <c r="D26" s="997"/>
    </row>
    <row r="27" spans="2:4" ht="18" customHeight="1">
      <c r="C27" s="996" t="s">
        <v>952</v>
      </c>
      <c r="D27" s="997"/>
    </row>
    <row r="28" spans="2:4" ht="18" customHeight="1">
      <c r="C28" s="996" t="s">
        <v>914</v>
      </c>
      <c r="D28" s="997"/>
    </row>
    <row r="29" spans="2:4" ht="18" customHeight="1">
      <c r="C29" s="996" t="s">
        <v>915</v>
      </c>
      <c r="D29" s="997"/>
    </row>
    <row r="30" spans="2:4" ht="18" customHeight="1">
      <c r="C30" s="996" t="s">
        <v>916</v>
      </c>
      <c r="D30" s="997"/>
    </row>
    <row r="31" spans="2:4" ht="18" customHeight="1">
      <c r="C31" s="996" t="s">
        <v>953</v>
      </c>
      <c r="D31" s="997"/>
    </row>
    <row r="32" spans="2:4" ht="18" customHeight="1">
      <c r="C32" s="996" t="s">
        <v>918</v>
      </c>
      <c r="D32" s="997"/>
    </row>
    <row r="34" spans="2:8" ht="18" customHeight="1">
      <c r="B34" s="993" t="s">
        <v>919</v>
      </c>
      <c r="C34" s="1008"/>
      <c r="D34" s="1008"/>
      <c r="E34" s="1008"/>
      <c r="F34" s="1008"/>
      <c r="G34" s="1008"/>
      <c r="H34" s="1008"/>
    </row>
    <row r="35" spans="2:8" ht="18" customHeight="1">
      <c r="B35" s="1093" t="s">
        <v>954</v>
      </c>
      <c r="C35" s="1093"/>
      <c r="D35" s="1093"/>
    </row>
  </sheetData>
  <mergeCells count="6">
    <mergeCell ref="B35:D35"/>
    <mergeCell ref="A1:D1"/>
    <mergeCell ref="B3:D3"/>
    <mergeCell ref="B5:D5"/>
    <mergeCell ref="B7:D7"/>
    <mergeCell ref="B13:D13"/>
  </mergeCells>
  <phoneticPr fontId="8"/>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showGridLines="0" view="pageBreakPreview" zoomScaleNormal="100" zoomScaleSheetLayoutView="100" workbookViewId="0">
      <selection activeCell="D40" sqref="D40"/>
    </sheetView>
  </sheetViews>
  <sheetFormatPr defaultColWidth="9.85546875" defaultRowHeight="12"/>
  <cols>
    <col min="1" max="1" width="1.5703125" style="838" customWidth="1"/>
    <col min="2" max="2" width="10.85546875" style="849" customWidth="1"/>
    <col min="3" max="3" width="18.85546875" style="838" customWidth="1"/>
    <col min="4" max="4" width="24.85546875" style="838" customWidth="1"/>
    <col min="5" max="5" width="28.85546875" style="849" customWidth="1"/>
    <col min="6" max="6" width="16.85546875" style="849" customWidth="1"/>
    <col min="7" max="7" width="9.5703125" style="838" bestFit="1" customWidth="1"/>
    <col min="8" max="8" width="1.5703125" style="838" customWidth="1"/>
    <col min="9" max="50" width="6.140625" style="838" customWidth="1"/>
    <col min="51" max="16384" width="9.85546875" style="838"/>
  </cols>
  <sheetData>
    <row r="1" spans="1:21">
      <c r="B1" s="1571" t="s">
        <v>776</v>
      </c>
      <c r="C1" s="1571"/>
      <c r="D1" s="1571"/>
      <c r="E1" s="1571"/>
      <c r="F1" s="1571"/>
      <c r="G1" s="1571"/>
    </row>
    <row r="2" spans="1:21" ht="20.25" customHeight="1">
      <c r="B2" s="1572" t="s">
        <v>777</v>
      </c>
      <c r="C2" s="1572"/>
      <c r="D2" s="1572"/>
      <c r="E2" s="1572"/>
      <c r="F2" s="1572"/>
      <c r="G2" s="1572"/>
      <c r="U2" s="839"/>
    </row>
    <row r="3" spans="1:21">
      <c r="B3" s="840"/>
      <c r="C3" s="840"/>
      <c r="D3" s="840"/>
      <c r="E3" s="840"/>
      <c r="F3" s="840"/>
      <c r="G3" s="840"/>
    </row>
    <row r="4" spans="1:21">
      <c r="A4" s="841"/>
      <c r="B4" s="842" t="s">
        <v>778</v>
      </c>
      <c r="C4" s="840"/>
      <c r="D4" s="840"/>
      <c r="E4" s="840"/>
      <c r="F4" s="840"/>
      <c r="G4" s="840"/>
      <c r="H4" s="841"/>
    </row>
    <row r="5" spans="1:21">
      <c r="A5" s="841"/>
      <c r="B5" s="842"/>
      <c r="C5" s="840"/>
      <c r="D5" s="840"/>
      <c r="E5" s="840"/>
      <c r="F5" s="840"/>
      <c r="G5" s="840"/>
      <c r="H5" s="841"/>
    </row>
    <row r="6" spans="1:21">
      <c r="A6" s="841"/>
      <c r="B6" s="842"/>
      <c r="C6" s="840"/>
      <c r="D6" s="840"/>
      <c r="E6" s="843" t="s">
        <v>1</v>
      </c>
      <c r="F6" s="1570"/>
      <c r="G6" s="1570"/>
      <c r="H6" s="841"/>
    </row>
    <row r="7" spans="1:21">
      <c r="A7" s="841"/>
      <c r="B7" s="842" t="s">
        <v>779</v>
      </c>
      <c r="C7" s="841"/>
      <c r="D7" s="841" t="s">
        <v>1143</v>
      </c>
      <c r="E7" s="840"/>
      <c r="F7" s="840"/>
      <c r="G7" s="841"/>
      <c r="H7" s="841"/>
    </row>
    <row r="8" spans="1:21" s="844" customFormat="1" ht="14.1" customHeight="1">
      <c r="B8" s="1573" t="s">
        <v>780</v>
      </c>
      <c r="C8" s="1573" t="s">
        <v>781</v>
      </c>
      <c r="D8" s="1573" t="s">
        <v>782</v>
      </c>
      <c r="E8" s="1574" t="s">
        <v>783</v>
      </c>
      <c r="F8" s="1575" t="s">
        <v>784</v>
      </c>
      <c r="G8" s="1576"/>
    </row>
    <row r="9" spans="1:21" s="844" customFormat="1" ht="14.1" customHeight="1">
      <c r="B9" s="1573"/>
      <c r="C9" s="1573"/>
      <c r="D9" s="1573"/>
      <c r="E9" s="1573"/>
      <c r="F9" s="1577"/>
      <c r="G9" s="1578"/>
    </row>
    <row r="10" spans="1:21" s="844" customFormat="1" ht="24.95" customHeight="1">
      <c r="B10" s="845" t="s">
        <v>785</v>
      </c>
      <c r="C10" s="1579" t="s">
        <v>786</v>
      </c>
      <c r="D10" s="1582" t="s">
        <v>787</v>
      </c>
      <c r="E10" s="843" t="s">
        <v>788</v>
      </c>
      <c r="F10" s="897"/>
      <c r="G10" s="846" t="str">
        <f t="shared" ref="G10:G38" si="0">J10</f>
        <v>円／ヶ所</v>
      </c>
      <c r="J10" s="844" t="s">
        <v>789</v>
      </c>
    </row>
    <row r="11" spans="1:21" s="844" customFormat="1" ht="24.95" customHeight="1">
      <c r="B11" s="845" t="s">
        <v>790</v>
      </c>
      <c r="C11" s="1580"/>
      <c r="D11" s="1580"/>
      <c r="E11" s="843" t="s">
        <v>791</v>
      </c>
      <c r="F11" s="897"/>
      <c r="G11" s="846" t="str">
        <f t="shared" si="0"/>
        <v>円／ヶ所</v>
      </c>
      <c r="J11" s="844" t="s">
        <v>789</v>
      </c>
    </row>
    <row r="12" spans="1:21" s="844" customFormat="1" ht="24.95" customHeight="1">
      <c r="B12" s="845" t="s">
        <v>792</v>
      </c>
      <c r="C12" s="1580"/>
      <c r="D12" s="1580"/>
      <c r="E12" s="843" t="s">
        <v>793</v>
      </c>
      <c r="F12" s="897"/>
      <c r="G12" s="846" t="str">
        <f t="shared" si="0"/>
        <v>円／ヶ所</v>
      </c>
      <c r="J12" s="844" t="s">
        <v>789</v>
      </c>
    </row>
    <row r="13" spans="1:21" s="844" customFormat="1" ht="24.95" customHeight="1">
      <c r="B13" s="845" t="s">
        <v>794</v>
      </c>
      <c r="C13" s="1580"/>
      <c r="D13" s="1580"/>
      <c r="E13" s="843" t="s">
        <v>795</v>
      </c>
      <c r="F13" s="897"/>
      <c r="G13" s="846" t="str">
        <f t="shared" si="0"/>
        <v>円／ヶ所</v>
      </c>
      <c r="J13" s="844" t="s">
        <v>789</v>
      </c>
    </row>
    <row r="14" spans="1:21" s="844" customFormat="1" ht="24.95" customHeight="1">
      <c r="B14" s="845" t="s">
        <v>796</v>
      </c>
      <c r="C14" s="1580"/>
      <c r="D14" s="1580"/>
      <c r="E14" s="843" t="s">
        <v>797</v>
      </c>
      <c r="F14" s="897"/>
      <c r="G14" s="846" t="str">
        <f t="shared" si="0"/>
        <v>円／ヶ所</v>
      </c>
      <c r="J14" s="844" t="s">
        <v>789</v>
      </c>
    </row>
    <row r="15" spans="1:21" s="844" customFormat="1" ht="24.95" customHeight="1">
      <c r="B15" s="845" t="s">
        <v>798</v>
      </c>
      <c r="C15" s="1580"/>
      <c r="D15" s="1580"/>
      <c r="E15" s="847" t="s">
        <v>799</v>
      </c>
      <c r="F15" s="898"/>
      <c r="G15" s="846" t="str">
        <f t="shared" si="0"/>
        <v>円／ヶ所</v>
      </c>
      <c r="J15" s="844" t="s">
        <v>789</v>
      </c>
    </row>
    <row r="16" spans="1:21" s="844" customFormat="1" ht="24.95" customHeight="1">
      <c r="B16" s="845" t="s">
        <v>800</v>
      </c>
      <c r="C16" s="1580"/>
      <c r="D16" s="1580"/>
      <c r="E16" s="847" t="s">
        <v>801</v>
      </c>
      <c r="F16" s="898"/>
      <c r="G16" s="846" t="str">
        <f t="shared" si="0"/>
        <v>円／ヶ所</v>
      </c>
      <c r="J16" s="844" t="s">
        <v>789</v>
      </c>
    </row>
    <row r="17" spans="2:10" s="844" customFormat="1" ht="24.95" customHeight="1">
      <c r="B17" s="845" t="s">
        <v>802</v>
      </c>
      <c r="C17" s="1580"/>
      <c r="D17" s="1580"/>
      <c r="E17" s="847" t="s">
        <v>803</v>
      </c>
      <c r="F17" s="898"/>
      <c r="G17" s="846" t="str">
        <f t="shared" si="0"/>
        <v>円／ヶ所</v>
      </c>
      <c r="J17" s="844" t="s">
        <v>789</v>
      </c>
    </row>
    <row r="18" spans="2:10" s="844" customFormat="1" ht="24.95" customHeight="1">
      <c r="B18" s="845" t="s">
        <v>804</v>
      </c>
      <c r="C18" s="1580"/>
      <c r="D18" s="1580"/>
      <c r="E18" s="847" t="s">
        <v>805</v>
      </c>
      <c r="F18" s="898"/>
      <c r="G18" s="846" t="str">
        <f t="shared" si="0"/>
        <v>円／ヶ所</v>
      </c>
      <c r="J18" s="844" t="s">
        <v>789</v>
      </c>
    </row>
    <row r="19" spans="2:10" s="844" customFormat="1" ht="24.95" customHeight="1">
      <c r="B19" s="845" t="s">
        <v>806</v>
      </c>
      <c r="C19" s="1580"/>
      <c r="D19" s="1580"/>
      <c r="E19" s="847" t="s">
        <v>807</v>
      </c>
      <c r="F19" s="898"/>
      <c r="G19" s="846" t="str">
        <f t="shared" si="0"/>
        <v>円／ヶ所</v>
      </c>
      <c r="J19" s="844" t="s">
        <v>789</v>
      </c>
    </row>
    <row r="20" spans="2:10" s="844" customFormat="1" ht="24.95" customHeight="1">
      <c r="B20" s="845" t="s">
        <v>808</v>
      </c>
      <c r="C20" s="1580"/>
      <c r="D20" s="1580"/>
      <c r="E20" s="843" t="s">
        <v>809</v>
      </c>
      <c r="F20" s="897"/>
      <c r="G20" s="846" t="str">
        <f t="shared" si="0"/>
        <v>円／ヶ所</v>
      </c>
      <c r="J20" s="844" t="s">
        <v>789</v>
      </c>
    </row>
    <row r="21" spans="2:10" s="844" customFormat="1" ht="24.95" customHeight="1">
      <c r="B21" s="845" t="s">
        <v>810</v>
      </c>
      <c r="C21" s="1580"/>
      <c r="D21" s="1580"/>
      <c r="E21" s="843" t="s">
        <v>811</v>
      </c>
      <c r="F21" s="897"/>
      <c r="G21" s="846" t="str">
        <f t="shared" si="0"/>
        <v>円／ヶ所</v>
      </c>
      <c r="J21" s="844" t="s">
        <v>789</v>
      </c>
    </row>
    <row r="22" spans="2:10" s="844" customFormat="1" ht="24.95" customHeight="1">
      <c r="B22" s="845" t="s">
        <v>812</v>
      </c>
      <c r="C22" s="1580"/>
      <c r="D22" s="1580"/>
      <c r="E22" s="843" t="s">
        <v>813</v>
      </c>
      <c r="F22" s="897"/>
      <c r="G22" s="846" t="str">
        <f t="shared" si="0"/>
        <v>円／ヶ所</v>
      </c>
      <c r="J22" s="844" t="s">
        <v>789</v>
      </c>
    </row>
    <row r="23" spans="2:10" s="844" customFormat="1" ht="24.95" customHeight="1">
      <c r="B23" s="845" t="s">
        <v>814</v>
      </c>
      <c r="C23" s="1580"/>
      <c r="D23" s="1580"/>
      <c r="E23" s="843" t="s">
        <v>815</v>
      </c>
      <c r="F23" s="897"/>
      <c r="G23" s="846" t="str">
        <f t="shared" si="0"/>
        <v>円／ヶ所</v>
      </c>
      <c r="J23" s="844" t="s">
        <v>789</v>
      </c>
    </row>
    <row r="24" spans="2:10" s="844" customFormat="1" ht="24.95" customHeight="1">
      <c r="B24" s="845" t="s">
        <v>816</v>
      </c>
      <c r="C24" s="1581"/>
      <c r="D24" s="1581"/>
      <c r="E24" s="843" t="s">
        <v>817</v>
      </c>
      <c r="F24" s="897"/>
      <c r="G24" s="846" t="str">
        <f t="shared" si="0"/>
        <v>円／ヶ所</v>
      </c>
      <c r="J24" s="844" t="s">
        <v>789</v>
      </c>
    </row>
    <row r="25" spans="2:10" s="844" customFormat="1" ht="24.95" customHeight="1">
      <c r="B25" s="845" t="s">
        <v>818</v>
      </c>
      <c r="C25" s="1579" t="s">
        <v>819</v>
      </c>
      <c r="D25" s="1582" t="s">
        <v>820</v>
      </c>
      <c r="E25" s="843" t="s">
        <v>788</v>
      </c>
      <c r="F25" s="897"/>
      <c r="G25" s="846" t="str">
        <f t="shared" si="0"/>
        <v>円／ヶ所</v>
      </c>
      <c r="J25" s="844" t="s">
        <v>789</v>
      </c>
    </row>
    <row r="26" spans="2:10" s="844" customFormat="1" ht="24.95" customHeight="1">
      <c r="B26" s="845" t="s">
        <v>821</v>
      </c>
      <c r="C26" s="1580"/>
      <c r="D26" s="1580"/>
      <c r="E26" s="843" t="s">
        <v>791</v>
      </c>
      <c r="F26" s="897"/>
      <c r="G26" s="846" t="str">
        <f t="shared" si="0"/>
        <v>円／ヶ所</v>
      </c>
      <c r="J26" s="844" t="s">
        <v>789</v>
      </c>
    </row>
    <row r="27" spans="2:10" s="844" customFormat="1" ht="24.95" customHeight="1">
      <c r="B27" s="845" t="s">
        <v>822</v>
      </c>
      <c r="C27" s="1580"/>
      <c r="D27" s="1580"/>
      <c r="E27" s="843" t="s">
        <v>793</v>
      </c>
      <c r="F27" s="897"/>
      <c r="G27" s="846" t="str">
        <f t="shared" si="0"/>
        <v>円／ヶ所</v>
      </c>
      <c r="J27" s="844" t="s">
        <v>789</v>
      </c>
    </row>
    <row r="28" spans="2:10" s="844" customFormat="1" ht="24.95" customHeight="1">
      <c r="B28" s="845" t="s">
        <v>823</v>
      </c>
      <c r="C28" s="1580"/>
      <c r="D28" s="1580"/>
      <c r="E28" s="843" t="s">
        <v>795</v>
      </c>
      <c r="F28" s="897"/>
      <c r="G28" s="846" t="str">
        <f t="shared" si="0"/>
        <v>円／ヶ所</v>
      </c>
      <c r="J28" s="844" t="s">
        <v>789</v>
      </c>
    </row>
    <row r="29" spans="2:10" s="844" customFormat="1" ht="24.95" customHeight="1">
      <c r="B29" s="845" t="s">
        <v>824</v>
      </c>
      <c r="C29" s="1580"/>
      <c r="D29" s="1581"/>
      <c r="E29" s="843" t="s">
        <v>797</v>
      </c>
      <c r="F29" s="897"/>
      <c r="G29" s="846" t="str">
        <f t="shared" si="0"/>
        <v>円／ヶ所</v>
      </c>
      <c r="J29" s="844" t="s">
        <v>789</v>
      </c>
    </row>
    <row r="30" spans="2:10" s="844" customFormat="1" ht="24.95" customHeight="1">
      <c r="B30" s="845" t="s">
        <v>825</v>
      </c>
      <c r="C30" s="1580"/>
      <c r="D30" s="1582" t="s">
        <v>787</v>
      </c>
      <c r="E30" s="843" t="s">
        <v>826</v>
      </c>
      <c r="F30" s="897"/>
      <c r="G30" s="846" t="str">
        <f t="shared" si="0"/>
        <v>円／ヶ所</v>
      </c>
      <c r="J30" s="844" t="s">
        <v>789</v>
      </c>
    </row>
    <row r="31" spans="2:10" s="844" customFormat="1" ht="24.95" customHeight="1">
      <c r="B31" s="845" t="s">
        <v>827</v>
      </c>
      <c r="C31" s="1580"/>
      <c r="D31" s="1580"/>
      <c r="E31" s="843" t="s">
        <v>828</v>
      </c>
      <c r="F31" s="897"/>
      <c r="G31" s="846" t="str">
        <f t="shared" si="0"/>
        <v>円／ヶ所</v>
      </c>
      <c r="J31" s="844" t="s">
        <v>789</v>
      </c>
    </row>
    <row r="32" spans="2:10" s="844" customFormat="1" ht="24.95" customHeight="1">
      <c r="B32" s="845" t="s">
        <v>829</v>
      </c>
      <c r="C32" s="1580"/>
      <c r="D32" s="1580"/>
      <c r="E32" s="843" t="s">
        <v>830</v>
      </c>
      <c r="F32" s="897"/>
      <c r="G32" s="846" t="str">
        <f t="shared" si="0"/>
        <v>円／ヶ所</v>
      </c>
      <c r="J32" s="844" t="s">
        <v>789</v>
      </c>
    </row>
    <row r="33" spans="2:10" s="844" customFormat="1" ht="24.95" customHeight="1">
      <c r="B33" s="845" t="s">
        <v>831</v>
      </c>
      <c r="C33" s="1580"/>
      <c r="D33" s="1580"/>
      <c r="E33" s="843" t="s">
        <v>832</v>
      </c>
      <c r="F33" s="897"/>
      <c r="G33" s="846" t="str">
        <f t="shared" si="0"/>
        <v>円／ヶ所</v>
      </c>
      <c r="J33" s="844" t="s">
        <v>789</v>
      </c>
    </row>
    <row r="34" spans="2:10" s="844" customFormat="1" ht="24.95" customHeight="1">
      <c r="B34" s="845" t="s">
        <v>833</v>
      </c>
      <c r="C34" s="1581"/>
      <c r="D34" s="1581"/>
      <c r="E34" s="843" t="s">
        <v>834</v>
      </c>
      <c r="F34" s="897"/>
      <c r="G34" s="846" t="str">
        <f t="shared" si="0"/>
        <v>円／ヶ所</v>
      </c>
      <c r="J34" s="844" t="s">
        <v>789</v>
      </c>
    </row>
    <row r="35" spans="2:10" s="844" customFormat="1" ht="24.95" customHeight="1">
      <c r="B35" s="845" t="s">
        <v>835</v>
      </c>
      <c r="C35" s="848" t="s">
        <v>836</v>
      </c>
      <c r="D35" s="848" t="s">
        <v>837</v>
      </c>
      <c r="E35" s="843" t="s">
        <v>838</v>
      </c>
      <c r="F35" s="897"/>
      <c r="G35" s="846" t="str">
        <f t="shared" si="0"/>
        <v>円／ｍ</v>
      </c>
      <c r="J35" s="844" t="s">
        <v>839</v>
      </c>
    </row>
    <row r="36" spans="2:10" s="844" customFormat="1" ht="24.95" customHeight="1">
      <c r="B36" s="845" t="s">
        <v>840</v>
      </c>
      <c r="C36" s="848" t="s">
        <v>836</v>
      </c>
      <c r="D36" s="843" t="s">
        <v>841</v>
      </c>
      <c r="E36" s="843" t="s">
        <v>842</v>
      </c>
      <c r="F36" s="897"/>
      <c r="G36" s="846" t="str">
        <f t="shared" si="0"/>
        <v>円／ｍ</v>
      </c>
      <c r="J36" s="844" t="s">
        <v>839</v>
      </c>
    </row>
    <row r="37" spans="2:10" s="844" customFormat="1" ht="24.95" customHeight="1">
      <c r="B37" s="845" t="s">
        <v>765</v>
      </c>
      <c r="C37" s="848" t="s">
        <v>843</v>
      </c>
      <c r="D37" s="848" t="s">
        <v>844</v>
      </c>
      <c r="E37" s="843"/>
      <c r="F37" s="897"/>
      <c r="G37" s="846" t="str">
        <f t="shared" si="0"/>
        <v>円／本</v>
      </c>
      <c r="J37" s="844" t="s">
        <v>845</v>
      </c>
    </row>
    <row r="38" spans="2:10" s="844" customFormat="1" ht="24.95" customHeight="1">
      <c r="B38" s="845" t="s">
        <v>766</v>
      </c>
      <c r="C38" s="843" t="s">
        <v>846</v>
      </c>
      <c r="D38" s="843" t="s">
        <v>847</v>
      </c>
      <c r="E38" s="843"/>
      <c r="F38" s="897"/>
      <c r="G38" s="846" t="str">
        <f t="shared" si="0"/>
        <v>円／㎡</v>
      </c>
      <c r="J38" s="844" t="s">
        <v>848</v>
      </c>
    </row>
    <row r="39" spans="2:10" ht="14.25" customHeight="1"/>
    <row r="40" spans="2:10" ht="14.25" customHeight="1">
      <c r="B40" s="842" t="s">
        <v>849</v>
      </c>
      <c r="D40" s="838" t="s">
        <v>1142</v>
      </c>
    </row>
    <row r="41" spans="2:10" ht="24.95" customHeight="1">
      <c r="B41" s="1569" t="s">
        <v>850</v>
      </c>
      <c r="C41" s="1569"/>
      <c r="D41" s="1570"/>
      <c r="E41" s="1570"/>
      <c r="F41" s="1570"/>
      <c r="G41" s="1570"/>
    </row>
    <row r="43" spans="2:10" ht="15.95" customHeight="1"/>
  </sheetData>
  <mergeCells count="15">
    <mergeCell ref="B41:C41"/>
    <mergeCell ref="D41:G41"/>
    <mergeCell ref="B1:G1"/>
    <mergeCell ref="B2:G2"/>
    <mergeCell ref="F6:G6"/>
    <mergeCell ref="B8:B9"/>
    <mergeCell ref="C8:C9"/>
    <mergeCell ref="D8:D9"/>
    <mergeCell ref="E8:E9"/>
    <mergeCell ref="F8:G9"/>
    <mergeCell ref="C10:C24"/>
    <mergeCell ref="D10:D24"/>
    <mergeCell ref="C25:C34"/>
    <mergeCell ref="D25:D29"/>
    <mergeCell ref="D30:D34"/>
  </mergeCells>
  <phoneticPr fontId="8"/>
  <printOptions gridLinesSet="0"/>
  <pageMargins left="0.70866141732283472" right="0.70866141732283472" top="0.74803149606299213" bottom="0.74803149606299213" header="0.31496062992125984" footer="0.31496062992125984"/>
  <pageSetup paperSize="9" scale="8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72"/>
  <sheetViews>
    <sheetView showGridLines="0" view="pageBreakPreview" zoomScaleNormal="100" zoomScaleSheetLayoutView="100" workbookViewId="0"/>
  </sheetViews>
  <sheetFormatPr defaultColWidth="9.140625" defaultRowHeight="13.5"/>
  <cols>
    <col min="1" max="1" width="1.7109375" style="1009" customWidth="1"/>
    <col min="2" max="2" width="4.7109375" style="1009" customWidth="1"/>
    <col min="3" max="3" width="16.140625" style="1009" customWidth="1"/>
    <col min="4" max="11" width="3.7109375" style="1009" customWidth="1"/>
    <col min="12" max="12" width="43.7109375" style="1009" customWidth="1"/>
    <col min="13" max="13" width="1.7109375" style="1009" customWidth="1"/>
    <col min="14" max="16384" width="9.140625" style="1009"/>
  </cols>
  <sheetData>
    <row r="1" spans="2:12">
      <c r="B1" s="1101" t="s">
        <v>955</v>
      </c>
      <c r="C1" s="1101"/>
      <c r="D1" s="1101"/>
      <c r="E1" s="1101"/>
      <c r="F1" s="1101"/>
      <c r="G1" s="1101"/>
      <c r="H1" s="1101"/>
      <c r="I1" s="1101"/>
      <c r="J1" s="1101"/>
      <c r="K1" s="1101"/>
      <c r="L1" s="1101"/>
    </row>
    <row r="3" spans="2:12" ht="14.25">
      <c r="B3" s="1102" t="s">
        <v>956</v>
      </c>
      <c r="C3" s="1102"/>
      <c r="D3" s="1102"/>
      <c r="E3" s="1102"/>
      <c r="F3" s="1102"/>
      <c r="G3" s="1102"/>
      <c r="H3" s="1102"/>
      <c r="I3" s="1102"/>
      <c r="J3" s="1102"/>
      <c r="K3" s="1102"/>
      <c r="L3" s="1102"/>
    </row>
    <row r="4" spans="2:12" ht="15.75" customHeight="1" thickBot="1">
      <c r="B4" s="1038"/>
      <c r="C4" s="1038"/>
      <c r="D4" s="1038"/>
      <c r="E4" s="1038"/>
      <c r="F4" s="1038"/>
      <c r="G4" s="1038"/>
      <c r="H4" s="1038"/>
      <c r="I4" s="1038"/>
      <c r="J4" s="1038"/>
      <c r="K4" s="1038"/>
      <c r="L4" s="1038"/>
    </row>
    <row r="5" spans="2:12" ht="25.5" customHeight="1">
      <c r="B5" s="1105" t="s">
        <v>957</v>
      </c>
      <c r="C5" s="1106"/>
      <c r="D5" s="1106"/>
      <c r="E5" s="1106"/>
      <c r="F5" s="1106"/>
      <c r="G5" s="1106"/>
      <c r="H5" s="1106"/>
      <c r="I5" s="1106"/>
      <c r="J5" s="1106"/>
      <c r="K5" s="1106"/>
      <c r="L5" s="1106"/>
    </row>
    <row r="6" spans="2:12" ht="38.25" customHeight="1" thickBot="1">
      <c r="B6" s="1107" t="s">
        <v>958</v>
      </c>
      <c r="C6" s="1108"/>
      <c r="D6" s="1108"/>
      <c r="E6" s="1108"/>
      <c r="F6" s="1108"/>
      <c r="G6" s="1108"/>
      <c r="H6" s="1108"/>
      <c r="I6" s="1108"/>
      <c r="J6" s="1108"/>
      <c r="K6" s="1108"/>
      <c r="L6" s="1108"/>
    </row>
    <row r="7" spans="2:12" ht="9.75" customHeight="1" thickBot="1"/>
    <row r="8" spans="2:12" ht="25.5" customHeight="1" thickBot="1">
      <c r="B8" s="1103" t="s">
        <v>904</v>
      </c>
      <c r="C8" s="1103"/>
      <c r="D8" s="1104" t="s">
        <v>924</v>
      </c>
      <c r="E8" s="1104"/>
      <c r="F8" s="1104"/>
      <c r="G8" s="1104"/>
      <c r="H8" s="1104"/>
      <c r="I8" s="1104"/>
      <c r="J8" s="1104"/>
      <c r="K8" s="1104"/>
      <c r="L8" s="1104"/>
    </row>
    <row r="9" spans="2:12" ht="14.25" thickBot="1"/>
    <row r="10" spans="2:12" ht="14.25" thickBot="1">
      <c r="B10" s="1097" t="s">
        <v>26</v>
      </c>
      <c r="C10" s="1098" t="s">
        <v>925</v>
      </c>
      <c r="D10" s="1099" t="s">
        <v>926</v>
      </c>
      <c r="E10" s="1099"/>
      <c r="F10" s="1099"/>
      <c r="G10" s="1099"/>
      <c r="H10" s="1099"/>
      <c r="I10" s="1099"/>
      <c r="J10" s="1099"/>
      <c r="K10" s="1099"/>
      <c r="L10" s="1100" t="s">
        <v>927</v>
      </c>
    </row>
    <row r="11" spans="2:12" ht="14.25" thickBot="1">
      <c r="B11" s="1097"/>
      <c r="C11" s="1098"/>
      <c r="D11" s="1010" t="s">
        <v>928</v>
      </c>
      <c r="E11" s="1011" t="s">
        <v>929</v>
      </c>
      <c r="F11" s="1012" t="s">
        <v>930</v>
      </c>
      <c r="G11" s="1012" t="s">
        <v>931</v>
      </c>
      <c r="H11" s="1013" t="s">
        <v>932</v>
      </c>
      <c r="I11" s="1012" t="s">
        <v>933</v>
      </c>
      <c r="J11" s="1012" t="s">
        <v>934</v>
      </c>
      <c r="K11" s="1014" t="s">
        <v>935</v>
      </c>
      <c r="L11" s="1100"/>
    </row>
    <row r="12" spans="2:12" ht="28.5" customHeight="1">
      <c r="B12" s="1015" t="s">
        <v>936</v>
      </c>
      <c r="C12" s="1016" t="s">
        <v>937</v>
      </c>
      <c r="D12" s="1015">
        <v>1</v>
      </c>
      <c r="E12" s="1017" t="s">
        <v>938</v>
      </c>
      <c r="F12" s="1018">
        <v>1</v>
      </c>
      <c r="G12" s="1019">
        <v>1</v>
      </c>
      <c r="H12" s="1020" t="s">
        <v>939</v>
      </c>
      <c r="I12" s="1018" t="s">
        <v>940</v>
      </c>
      <c r="J12" s="1018" t="s">
        <v>941</v>
      </c>
      <c r="K12" s="1021" t="s">
        <v>942</v>
      </c>
      <c r="L12" s="1022" t="s">
        <v>943</v>
      </c>
    </row>
    <row r="13" spans="2:12" ht="28.5" customHeight="1">
      <c r="B13" s="1023">
        <v>1</v>
      </c>
      <c r="C13" s="1024"/>
      <c r="D13" s="1023"/>
      <c r="E13" s="1025"/>
      <c r="F13" s="1026"/>
      <c r="G13" s="1027"/>
      <c r="H13" s="1026"/>
      <c r="I13" s="1026"/>
      <c r="J13" s="1026"/>
      <c r="K13" s="1028"/>
      <c r="L13" s="1029"/>
    </row>
    <row r="14" spans="2:12" ht="28.5" customHeight="1">
      <c r="B14" s="1023">
        <v>2</v>
      </c>
      <c r="C14" s="1024"/>
      <c r="D14" s="1023"/>
      <c r="E14" s="1025"/>
      <c r="F14" s="1026"/>
      <c r="G14" s="1027"/>
      <c r="H14" s="1026"/>
      <c r="I14" s="1026"/>
      <c r="J14" s="1026"/>
      <c r="K14" s="1028"/>
      <c r="L14" s="1029"/>
    </row>
    <row r="15" spans="2:12" ht="28.5" customHeight="1">
      <c r="B15" s="1023">
        <v>3</v>
      </c>
      <c r="C15" s="1024"/>
      <c r="D15" s="1023"/>
      <c r="E15" s="1025"/>
      <c r="F15" s="1026"/>
      <c r="G15" s="1027"/>
      <c r="H15" s="1026"/>
      <c r="I15" s="1026"/>
      <c r="J15" s="1026"/>
      <c r="K15" s="1028"/>
      <c r="L15" s="1029"/>
    </row>
    <row r="16" spans="2:12" ht="28.5" customHeight="1">
      <c r="B16" s="1023">
        <v>4</v>
      </c>
      <c r="C16" s="1024"/>
      <c r="D16" s="1023"/>
      <c r="E16" s="1025"/>
      <c r="F16" s="1026"/>
      <c r="G16" s="1027"/>
      <c r="H16" s="1026"/>
      <c r="I16" s="1026"/>
      <c r="J16" s="1026"/>
      <c r="K16" s="1028"/>
      <c r="L16" s="1029"/>
    </row>
    <row r="17" spans="2:25" ht="28.5" customHeight="1">
      <c r="B17" s="1023">
        <v>5</v>
      </c>
      <c r="C17" s="1024"/>
      <c r="D17" s="1023"/>
      <c r="E17" s="1025"/>
      <c r="F17" s="1026"/>
      <c r="G17" s="1027"/>
      <c r="H17" s="1026"/>
      <c r="I17" s="1026"/>
      <c r="J17" s="1026"/>
      <c r="K17" s="1028"/>
      <c r="L17" s="1029"/>
    </row>
    <row r="18" spans="2:25" ht="28.5" customHeight="1">
      <c r="B18" s="1023">
        <v>6</v>
      </c>
      <c r="C18" s="1024"/>
      <c r="D18" s="1023"/>
      <c r="E18" s="1025"/>
      <c r="F18" s="1026"/>
      <c r="G18" s="1027"/>
      <c r="H18" s="1026"/>
      <c r="I18" s="1026"/>
      <c r="J18" s="1026"/>
      <c r="K18" s="1028"/>
      <c r="L18" s="1029"/>
    </row>
    <row r="19" spans="2:25" ht="28.5" customHeight="1">
      <c r="B19" s="1023">
        <v>7</v>
      </c>
      <c r="C19" s="1024"/>
      <c r="D19" s="1023"/>
      <c r="E19" s="1025"/>
      <c r="F19" s="1026"/>
      <c r="G19" s="1027"/>
      <c r="H19" s="1026"/>
      <c r="I19" s="1026"/>
      <c r="J19" s="1026"/>
      <c r="K19" s="1028"/>
      <c r="L19" s="1029"/>
    </row>
    <row r="20" spans="2:25" ht="28.5" customHeight="1">
      <c r="B20" s="1023">
        <v>8</v>
      </c>
      <c r="C20" s="1024"/>
      <c r="D20" s="1023"/>
      <c r="E20" s="1025"/>
      <c r="F20" s="1026"/>
      <c r="G20" s="1027"/>
      <c r="H20" s="1026"/>
      <c r="I20" s="1026"/>
      <c r="J20" s="1026"/>
      <c r="K20" s="1028"/>
      <c r="L20" s="1029"/>
    </row>
    <row r="21" spans="2:25" ht="28.5" customHeight="1">
      <c r="B21" s="1023">
        <v>9</v>
      </c>
      <c r="C21" s="1024"/>
      <c r="D21" s="1023"/>
      <c r="E21" s="1025"/>
      <c r="F21" s="1026"/>
      <c r="G21" s="1027"/>
      <c r="H21" s="1026"/>
      <c r="I21" s="1026"/>
      <c r="J21" s="1026"/>
      <c r="K21" s="1028"/>
      <c r="L21" s="1029"/>
    </row>
    <row r="22" spans="2:25" ht="28.5" customHeight="1">
      <c r="B22" s="1023">
        <v>10</v>
      </c>
      <c r="C22" s="1024"/>
      <c r="D22" s="1023"/>
      <c r="E22" s="1025"/>
      <c r="F22" s="1026"/>
      <c r="G22" s="1027"/>
      <c r="H22" s="1026"/>
      <c r="I22" s="1026"/>
      <c r="J22" s="1026"/>
      <c r="K22" s="1028"/>
      <c r="L22" s="1029"/>
    </row>
    <row r="23" spans="2:25" ht="28.5" customHeight="1">
      <c r="B23" s="1023">
        <v>11</v>
      </c>
      <c r="C23" s="1024"/>
      <c r="D23" s="1023"/>
      <c r="E23" s="1025"/>
      <c r="F23" s="1026"/>
      <c r="G23" s="1027"/>
      <c r="H23" s="1026"/>
      <c r="I23" s="1026"/>
      <c r="J23" s="1026"/>
      <c r="K23" s="1028"/>
      <c r="L23" s="1029"/>
    </row>
    <row r="24" spans="2:25" ht="28.5" customHeight="1">
      <c r="B24" s="1023">
        <v>12</v>
      </c>
      <c r="C24" s="1024"/>
      <c r="D24" s="1023"/>
      <c r="E24" s="1025"/>
      <c r="F24" s="1026"/>
      <c r="G24" s="1027"/>
      <c r="H24" s="1026"/>
      <c r="I24" s="1026"/>
      <c r="J24" s="1026"/>
      <c r="K24" s="1028"/>
      <c r="L24" s="1029"/>
    </row>
    <row r="25" spans="2:25" ht="28.5" customHeight="1">
      <c r="B25" s="1023">
        <v>13</v>
      </c>
      <c r="C25" s="1024"/>
      <c r="D25" s="1023"/>
      <c r="E25" s="1025"/>
      <c r="F25" s="1026"/>
      <c r="G25" s="1027"/>
      <c r="H25" s="1026"/>
      <c r="I25" s="1026"/>
      <c r="J25" s="1026"/>
      <c r="K25" s="1028"/>
      <c r="L25" s="1029"/>
    </row>
    <row r="26" spans="2:25" ht="28.5" customHeight="1">
      <c r="B26" s="1023">
        <v>14</v>
      </c>
      <c r="C26" s="1024"/>
      <c r="D26" s="1023"/>
      <c r="E26" s="1025"/>
      <c r="F26" s="1026"/>
      <c r="G26" s="1027"/>
      <c r="H26" s="1026"/>
      <c r="I26" s="1026"/>
      <c r="J26" s="1026"/>
      <c r="K26" s="1028"/>
      <c r="L26" s="1029"/>
    </row>
    <row r="27" spans="2:25" ht="28.5" customHeight="1" thickBot="1">
      <c r="B27" s="1030">
        <v>15</v>
      </c>
      <c r="C27" s="1031"/>
      <c r="D27" s="1030"/>
      <c r="E27" s="1032"/>
      <c r="F27" s="1033"/>
      <c r="G27" s="1034"/>
      <c r="H27" s="1033"/>
      <c r="I27" s="1033"/>
      <c r="J27" s="1033"/>
      <c r="K27" s="1035"/>
      <c r="L27" s="1036"/>
    </row>
    <row r="28" spans="2:25" ht="16.5" customHeight="1">
      <c r="B28" s="1093" t="s">
        <v>944</v>
      </c>
      <c r="C28" s="1093"/>
      <c r="D28" s="1093"/>
      <c r="E28" s="1093"/>
      <c r="F28" s="1093"/>
      <c r="G28" s="1093"/>
      <c r="H28" s="1093"/>
      <c r="I28" s="1093"/>
      <c r="J28" s="1093"/>
      <c r="K28" s="1093"/>
      <c r="L28" s="1093"/>
      <c r="M28" s="1008"/>
      <c r="N28" s="1008"/>
      <c r="O28" s="1008"/>
      <c r="P28" s="1008"/>
      <c r="Q28" s="1008"/>
      <c r="R28" s="1008"/>
      <c r="S28" s="1008"/>
      <c r="T28" s="1008"/>
      <c r="U28" s="1008"/>
      <c r="V28" s="1008"/>
      <c r="W28" s="1008"/>
      <c r="X28" s="1008"/>
      <c r="Y28" s="1008"/>
    </row>
    <row r="29" spans="2:25" ht="16.5" customHeight="1">
      <c r="B29" s="1093" t="s">
        <v>945</v>
      </c>
      <c r="C29" s="1093"/>
      <c r="D29" s="1093"/>
      <c r="E29" s="1093"/>
      <c r="F29" s="1093"/>
      <c r="G29" s="1093"/>
      <c r="H29" s="1093"/>
      <c r="I29" s="1093"/>
      <c r="J29" s="1093"/>
      <c r="K29" s="1093"/>
      <c r="L29" s="1093"/>
      <c r="M29" s="1008"/>
      <c r="N29" s="1008"/>
      <c r="O29" s="1008"/>
      <c r="P29" s="1008"/>
      <c r="Q29" s="1008"/>
      <c r="R29" s="1008"/>
      <c r="S29" s="1008"/>
      <c r="T29" s="1008"/>
      <c r="U29" s="1008"/>
      <c r="V29" s="1008"/>
      <c r="W29" s="1008"/>
      <c r="X29" s="1008"/>
      <c r="Y29" s="1008"/>
    </row>
    <row r="30" spans="2:25" ht="16.5" customHeight="1">
      <c r="B30" s="1093" t="s">
        <v>946</v>
      </c>
      <c r="C30" s="1093"/>
      <c r="D30" s="1093"/>
      <c r="E30" s="1093"/>
      <c r="F30" s="1093"/>
      <c r="G30" s="1093"/>
      <c r="H30" s="1093"/>
      <c r="I30" s="1093"/>
      <c r="J30" s="1093"/>
      <c r="K30" s="1093"/>
      <c r="L30" s="1093"/>
      <c r="M30" s="1008"/>
      <c r="N30" s="1008"/>
      <c r="O30" s="1008"/>
      <c r="P30" s="1008"/>
      <c r="Q30" s="1008"/>
      <c r="R30" s="1008"/>
      <c r="S30" s="1008"/>
      <c r="T30" s="1008"/>
      <c r="U30" s="1008"/>
      <c r="V30" s="1008"/>
      <c r="W30" s="1008"/>
      <c r="X30" s="1008"/>
      <c r="Y30" s="1008"/>
    </row>
    <row r="31" spans="2:25" ht="16.5" customHeight="1">
      <c r="B31" s="1093" t="s">
        <v>947</v>
      </c>
      <c r="C31" s="1093"/>
      <c r="D31" s="1093"/>
      <c r="E31" s="1093"/>
      <c r="F31" s="1093"/>
      <c r="G31" s="1093"/>
      <c r="H31" s="1093"/>
      <c r="I31" s="1093"/>
      <c r="J31" s="1093"/>
      <c r="K31" s="1093"/>
      <c r="L31" s="1093"/>
      <c r="M31" s="1008"/>
      <c r="N31" s="1008"/>
      <c r="O31" s="1008"/>
      <c r="P31" s="1008"/>
      <c r="Q31" s="1008"/>
      <c r="R31" s="1008"/>
      <c r="S31" s="1008"/>
      <c r="T31" s="1008"/>
      <c r="U31" s="1008"/>
      <c r="V31" s="1008"/>
      <c r="W31" s="1008"/>
      <c r="X31" s="1008"/>
      <c r="Y31" s="1008"/>
    </row>
    <row r="32" spans="2:25" ht="16.5" customHeight="1">
      <c r="B32" s="1093" t="s">
        <v>948</v>
      </c>
      <c r="C32" s="1093"/>
      <c r="D32" s="1093"/>
      <c r="E32" s="1093"/>
      <c r="F32" s="1093"/>
      <c r="G32" s="1093"/>
      <c r="H32" s="1093"/>
      <c r="I32" s="1093"/>
      <c r="J32" s="1093"/>
      <c r="K32" s="1093"/>
      <c r="L32" s="1093"/>
      <c r="M32" s="1008"/>
      <c r="N32" s="1008"/>
      <c r="O32" s="1008"/>
      <c r="P32" s="1008"/>
      <c r="Q32" s="1008"/>
      <c r="R32" s="1008"/>
      <c r="S32" s="1008"/>
      <c r="T32" s="1008"/>
      <c r="U32" s="1008"/>
      <c r="V32" s="1008"/>
      <c r="W32" s="1008"/>
      <c r="X32" s="1008"/>
      <c r="Y32" s="1008"/>
    </row>
    <row r="33" spans="2:25" ht="16.5" customHeight="1">
      <c r="B33" s="1093" t="s">
        <v>949</v>
      </c>
      <c r="C33" s="1093"/>
      <c r="D33" s="1093"/>
      <c r="E33" s="1093"/>
      <c r="F33" s="1093"/>
      <c r="G33" s="1093"/>
      <c r="H33" s="1093"/>
      <c r="I33" s="1093"/>
      <c r="J33" s="1093"/>
      <c r="K33" s="1093"/>
      <c r="L33" s="1093"/>
      <c r="M33" s="1008"/>
      <c r="N33" s="1008"/>
      <c r="O33" s="1008"/>
      <c r="P33" s="1008"/>
      <c r="Q33" s="1008"/>
      <c r="R33" s="1008"/>
      <c r="S33" s="1008"/>
      <c r="T33" s="1008"/>
      <c r="U33" s="1008"/>
      <c r="V33" s="1008"/>
      <c r="W33" s="1008"/>
      <c r="X33" s="1008"/>
      <c r="Y33" s="1008"/>
    </row>
    <row r="34" spans="2:25">
      <c r="B34" s="1037"/>
      <c r="C34" s="1037"/>
      <c r="D34" s="1037"/>
      <c r="E34" s="1037"/>
      <c r="F34" s="1037"/>
      <c r="G34" s="1037"/>
      <c r="H34" s="1037"/>
      <c r="I34" s="1037"/>
      <c r="J34" s="1037"/>
      <c r="K34" s="1037"/>
      <c r="L34" s="1037"/>
    </row>
    <row r="35" spans="2:25">
      <c r="B35" s="1037"/>
      <c r="C35" s="1037"/>
      <c r="D35" s="1037"/>
      <c r="E35" s="1037"/>
      <c r="F35" s="1037"/>
      <c r="G35" s="1037"/>
      <c r="H35" s="1037"/>
      <c r="I35" s="1037"/>
      <c r="J35" s="1037"/>
      <c r="K35" s="1037"/>
      <c r="L35" s="1037"/>
    </row>
    <row r="36" spans="2:25">
      <c r="B36" s="1037"/>
      <c r="C36" s="1037"/>
      <c r="D36" s="1037"/>
      <c r="E36" s="1037"/>
      <c r="F36" s="1037"/>
      <c r="G36" s="1037"/>
      <c r="H36" s="1037"/>
      <c r="I36" s="1037"/>
      <c r="J36" s="1037"/>
      <c r="K36" s="1037"/>
      <c r="L36" s="1037"/>
    </row>
    <row r="37" spans="2:25">
      <c r="B37" s="1037"/>
      <c r="C37" s="1037"/>
      <c r="D37" s="1037"/>
      <c r="E37" s="1037"/>
      <c r="F37" s="1037"/>
      <c r="G37" s="1037"/>
      <c r="H37" s="1037"/>
      <c r="I37" s="1037"/>
      <c r="J37" s="1037"/>
      <c r="K37" s="1037"/>
      <c r="L37" s="1037"/>
    </row>
    <row r="38" spans="2:25">
      <c r="B38" s="1037"/>
      <c r="C38" s="1037"/>
      <c r="D38" s="1037"/>
      <c r="E38" s="1037"/>
      <c r="F38" s="1037"/>
      <c r="G38" s="1037"/>
      <c r="H38" s="1037"/>
      <c r="I38" s="1037"/>
      <c r="J38" s="1037"/>
      <c r="K38" s="1037"/>
      <c r="L38" s="1037"/>
    </row>
    <row r="39" spans="2:25">
      <c r="B39" s="1037"/>
      <c r="C39" s="1037"/>
      <c r="D39" s="1037"/>
      <c r="E39" s="1037"/>
      <c r="F39" s="1037"/>
      <c r="G39" s="1037"/>
      <c r="H39" s="1037"/>
      <c r="I39" s="1037"/>
      <c r="J39" s="1037"/>
      <c r="K39" s="1037"/>
      <c r="L39" s="1037"/>
    </row>
    <row r="40" spans="2:25">
      <c r="B40" s="1037"/>
      <c r="C40" s="1037"/>
      <c r="D40" s="1037"/>
      <c r="E40" s="1037"/>
      <c r="F40" s="1037"/>
      <c r="G40" s="1037"/>
      <c r="H40" s="1037"/>
      <c r="I40" s="1037"/>
      <c r="J40" s="1037"/>
      <c r="K40" s="1037"/>
      <c r="L40" s="1037"/>
    </row>
    <row r="41" spans="2:25">
      <c r="B41" s="1037"/>
      <c r="C41" s="1037"/>
      <c r="D41" s="1037"/>
      <c r="E41" s="1037"/>
      <c r="F41" s="1037"/>
      <c r="G41" s="1037"/>
      <c r="H41" s="1037"/>
      <c r="I41" s="1037"/>
      <c r="J41" s="1037"/>
      <c r="K41" s="1037"/>
      <c r="L41" s="1037"/>
    </row>
    <row r="42" spans="2:25">
      <c r="B42" s="1037"/>
      <c r="C42" s="1037"/>
      <c r="D42" s="1037"/>
      <c r="E42" s="1037"/>
      <c r="F42" s="1037"/>
      <c r="G42" s="1037"/>
      <c r="H42" s="1037"/>
      <c r="I42" s="1037"/>
      <c r="J42" s="1037"/>
      <c r="K42" s="1037"/>
      <c r="L42" s="1037"/>
    </row>
    <row r="43" spans="2:25">
      <c r="B43" s="1037"/>
      <c r="C43" s="1037"/>
      <c r="D43" s="1037"/>
      <c r="E43" s="1037"/>
      <c r="F43" s="1037"/>
      <c r="G43" s="1037"/>
      <c r="H43" s="1037"/>
      <c r="I43" s="1037"/>
      <c r="J43" s="1037"/>
      <c r="K43" s="1037"/>
      <c r="L43" s="1037"/>
    </row>
    <row r="44" spans="2:25">
      <c r="B44" s="1037"/>
      <c r="C44" s="1037"/>
      <c r="D44" s="1037"/>
      <c r="E44" s="1037"/>
      <c r="F44" s="1037"/>
      <c r="G44" s="1037"/>
      <c r="H44" s="1037"/>
      <c r="I44" s="1037"/>
      <c r="J44" s="1037"/>
      <c r="K44" s="1037"/>
      <c r="L44" s="1037"/>
    </row>
    <row r="45" spans="2:25">
      <c r="B45" s="1037"/>
      <c r="C45" s="1037"/>
      <c r="D45" s="1037"/>
      <c r="E45" s="1037"/>
      <c r="F45" s="1037"/>
      <c r="G45" s="1037"/>
      <c r="H45" s="1037"/>
      <c r="I45" s="1037"/>
      <c r="J45" s="1037"/>
      <c r="K45" s="1037"/>
      <c r="L45" s="1037"/>
    </row>
    <row r="46" spans="2:25">
      <c r="B46" s="1037"/>
      <c r="C46" s="1037"/>
      <c r="D46" s="1037"/>
      <c r="E46" s="1037"/>
      <c r="F46" s="1037"/>
      <c r="G46" s="1037"/>
      <c r="H46" s="1037"/>
      <c r="I46" s="1037"/>
      <c r="J46" s="1037"/>
      <c r="K46" s="1037"/>
      <c r="L46" s="1037"/>
    </row>
    <row r="47" spans="2:25">
      <c r="B47" s="1037"/>
      <c r="C47" s="1037"/>
      <c r="D47" s="1037"/>
      <c r="E47" s="1037"/>
      <c r="F47" s="1037"/>
      <c r="G47" s="1037"/>
      <c r="H47" s="1037"/>
      <c r="I47" s="1037"/>
      <c r="J47" s="1037"/>
      <c r="K47" s="1037"/>
      <c r="L47" s="1037"/>
    </row>
    <row r="48" spans="2:25">
      <c r="B48" s="1037"/>
      <c r="C48" s="1037"/>
      <c r="D48" s="1037"/>
      <c r="E48" s="1037"/>
      <c r="F48" s="1037"/>
      <c r="G48" s="1037"/>
      <c r="H48" s="1037"/>
      <c r="I48" s="1037"/>
      <c r="J48" s="1037"/>
      <c r="K48" s="1037"/>
      <c r="L48" s="1037"/>
    </row>
    <row r="49" spans="2:12">
      <c r="B49" s="1037"/>
      <c r="C49" s="1037"/>
      <c r="D49" s="1037"/>
      <c r="E49" s="1037"/>
      <c r="F49" s="1037"/>
      <c r="G49" s="1037"/>
      <c r="H49" s="1037"/>
      <c r="I49" s="1037"/>
      <c r="J49" s="1037"/>
      <c r="K49" s="1037"/>
      <c r="L49" s="1037"/>
    </row>
    <row r="50" spans="2:12">
      <c r="B50" s="1037"/>
      <c r="C50" s="1037"/>
      <c r="D50" s="1037"/>
      <c r="E50" s="1037"/>
      <c r="F50" s="1037"/>
      <c r="G50" s="1037"/>
      <c r="H50" s="1037"/>
      <c r="I50" s="1037"/>
      <c r="J50" s="1037"/>
      <c r="K50" s="1037"/>
      <c r="L50" s="1037"/>
    </row>
    <row r="51" spans="2:12">
      <c r="B51" s="1037"/>
      <c r="C51" s="1037"/>
      <c r="D51" s="1037"/>
      <c r="E51" s="1037"/>
      <c r="F51" s="1037"/>
      <c r="G51" s="1037"/>
      <c r="H51" s="1037"/>
      <c r="I51" s="1037"/>
      <c r="J51" s="1037"/>
      <c r="K51" s="1037"/>
      <c r="L51" s="1037"/>
    </row>
    <row r="52" spans="2:12">
      <c r="B52" s="1037"/>
      <c r="C52" s="1037"/>
      <c r="D52" s="1037"/>
      <c r="E52" s="1037"/>
      <c r="F52" s="1037"/>
      <c r="G52" s="1037"/>
      <c r="H52" s="1037"/>
      <c r="I52" s="1037"/>
      <c r="J52" s="1037"/>
      <c r="K52" s="1037"/>
      <c r="L52" s="1037"/>
    </row>
    <row r="53" spans="2:12">
      <c r="B53" s="1037"/>
      <c r="C53" s="1037"/>
      <c r="D53" s="1037"/>
      <c r="E53" s="1037"/>
      <c r="F53" s="1037"/>
      <c r="G53" s="1037"/>
      <c r="H53" s="1037"/>
      <c r="I53" s="1037"/>
      <c r="J53" s="1037"/>
      <c r="K53" s="1037"/>
      <c r="L53" s="1037"/>
    </row>
    <row r="54" spans="2:12">
      <c r="B54" s="1037"/>
      <c r="C54" s="1037"/>
      <c r="D54" s="1037"/>
      <c r="E54" s="1037"/>
      <c r="F54" s="1037"/>
      <c r="G54" s="1037"/>
      <c r="H54" s="1037"/>
      <c r="I54" s="1037"/>
      <c r="J54" s="1037"/>
      <c r="K54" s="1037"/>
      <c r="L54" s="1037"/>
    </row>
    <row r="55" spans="2:12">
      <c r="B55" s="1037"/>
      <c r="C55" s="1037"/>
      <c r="D55" s="1037"/>
      <c r="E55" s="1037"/>
      <c r="F55" s="1037"/>
      <c r="G55" s="1037"/>
      <c r="H55" s="1037"/>
      <c r="I55" s="1037"/>
      <c r="J55" s="1037"/>
      <c r="K55" s="1037"/>
      <c r="L55" s="1037"/>
    </row>
    <row r="56" spans="2:12">
      <c r="B56" s="1037"/>
      <c r="C56" s="1037"/>
      <c r="D56" s="1037"/>
      <c r="E56" s="1037"/>
      <c r="F56" s="1037"/>
      <c r="G56" s="1037"/>
      <c r="H56" s="1037"/>
      <c r="I56" s="1037"/>
      <c r="J56" s="1037"/>
      <c r="K56" s="1037"/>
      <c r="L56" s="1037"/>
    </row>
    <row r="57" spans="2:12">
      <c r="B57" s="1037"/>
      <c r="C57" s="1037"/>
      <c r="D57" s="1037"/>
      <c r="E57" s="1037"/>
      <c r="F57" s="1037"/>
      <c r="G57" s="1037"/>
      <c r="H57" s="1037"/>
      <c r="I57" s="1037"/>
      <c r="J57" s="1037"/>
      <c r="K57" s="1037"/>
      <c r="L57" s="1037"/>
    </row>
    <row r="58" spans="2:12">
      <c r="B58" s="1037"/>
      <c r="C58" s="1037"/>
      <c r="D58" s="1037"/>
      <c r="E58" s="1037"/>
      <c r="F58" s="1037"/>
      <c r="G58" s="1037"/>
      <c r="H58" s="1037"/>
      <c r="I58" s="1037"/>
      <c r="J58" s="1037"/>
      <c r="K58" s="1037"/>
      <c r="L58" s="1037"/>
    </row>
    <row r="59" spans="2:12">
      <c r="B59" s="1037"/>
      <c r="C59" s="1037"/>
      <c r="D59" s="1037"/>
      <c r="E59" s="1037"/>
      <c r="F59" s="1037"/>
      <c r="G59" s="1037"/>
      <c r="H59" s="1037"/>
      <c r="I59" s="1037"/>
      <c r="J59" s="1037"/>
      <c r="K59" s="1037"/>
      <c r="L59" s="1037"/>
    </row>
    <row r="60" spans="2:12">
      <c r="B60" s="1037"/>
      <c r="C60" s="1037"/>
      <c r="D60" s="1037"/>
      <c r="E60" s="1037"/>
      <c r="F60" s="1037"/>
      <c r="G60" s="1037"/>
      <c r="H60" s="1037"/>
      <c r="I60" s="1037"/>
      <c r="J60" s="1037"/>
      <c r="K60" s="1037"/>
      <c r="L60" s="1037"/>
    </row>
    <row r="61" spans="2:12">
      <c r="B61" s="1037"/>
      <c r="C61" s="1037"/>
      <c r="D61" s="1037"/>
      <c r="E61" s="1037"/>
      <c r="F61" s="1037"/>
      <c r="G61" s="1037"/>
      <c r="H61" s="1037"/>
      <c r="I61" s="1037"/>
      <c r="J61" s="1037"/>
      <c r="K61" s="1037"/>
      <c r="L61" s="1037"/>
    </row>
    <row r="62" spans="2:12">
      <c r="B62" s="1037"/>
      <c r="C62" s="1037"/>
      <c r="D62" s="1037"/>
      <c r="E62" s="1037"/>
      <c r="F62" s="1037"/>
      <c r="G62" s="1037"/>
      <c r="H62" s="1037"/>
      <c r="I62" s="1037"/>
      <c r="J62" s="1037"/>
      <c r="K62" s="1037"/>
      <c r="L62" s="1037"/>
    </row>
    <row r="63" spans="2:12">
      <c r="B63" s="1037"/>
      <c r="C63" s="1037"/>
      <c r="D63" s="1037"/>
      <c r="E63" s="1037"/>
      <c r="F63" s="1037"/>
      <c r="G63" s="1037"/>
      <c r="H63" s="1037"/>
      <c r="I63" s="1037"/>
      <c r="J63" s="1037"/>
      <c r="K63" s="1037"/>
      <c r="L63" s="1037"/>
    </row>
    <row r="64" spans="2:12">
      <c r="B64" s="1037"/>
      <c r="C64" s="1037"/>
      <c r="D64" s="1037"/>
      <c r="E64" s="1037"/>
      <c r="F64" s="1037"/>
      <c r="G64" s="1037"/>
      <c r="H64" s="1037"/>
      <c r="I64" s="1037"/>
      <c r="J64" s="1037"/>
      <c r="K64" s="1037"/>
      <c r="L64" s="1037"/>
    </row>
    <row r="65" spans="2:12">
      <c r="B65" s="1037"/>
      <c r="C65" s="1037"/>
      <c r="D65" s="1037"/>
      <c r="E65" s="1037"/>
      <c r="F65" s="1037"/>
      <c r="G65" s="1037"/>
      <c r="H65" s="1037"/>
      <c r="I65" s="1037"/>
      <c r="J65" s="1037"/>
      <c r="K65" s="1037"/>
      <c r="L65" s="1037"/>
    </row>
    <row r="66" spans="2:12">
      <c r="B66" s="1037"/>
      <c r="C66" s="1037"/>
      <c r="D66" s="1037"/>
      <c r="E66" s="1037"/>
      <c r="F66" s="1037"/>
      <c r="G66" s="1037"/>
      <c r="H66" s="1037"/>
      <c r="I66" s="1037"/>
      <c r="J66" s="1037"/>
      <c r="K66" s="1037"/>
      <c r="L66" s="1037"/>
    </row>
    <row r="67" spans="2:12">
      <c r="B67" s="1037"/>
      <c r="C67" s="1037"/>
      <c r="D67" s="1037"/>
      <c r="E67" s="1037"/>
      <c r="F67" s="1037"/>
      <c r="G67" s="1037"/>
      <c r="H67" s="1037"/>
      <c r="I67" s="1037"/>
      <c r="J67" s="1037"/>
      <c r="K67" s="1037"/>
      <c r="L67" s="1037"/>
    </row>
    <row r="68" spans="2:12">
      <c r="B68" s="1037"/>
      <c r="C68" s="1037"/>
      <c r="D68" s="1037"/>
      <c r="E68" s="1037"/>
      <c r="F68" s="1037"/>
      <c r="G68" s="1037"/>
      <c r="H68" s="1037"/>
      <c r="I68" s="1037"/>
      <c r="J68" s="1037"/>
      <c r="K68" s="1037"/>
      <c r="L68" s="1037"/>
    </row>
    <row r="69" spans="2:12">
      <c r="B69" s="1037"/>
      <c r="C69" s="1037"/>
      <c r="D69" s="1037"/>
      <c r="E69" s="1037"/>
      <c r="F69" s="1037"/>
      <c r="G69" s="1037"/>
      <c r="H69" s="1037"/>
      <c r="I69" s="1037"/>
      <c r="J69" s="1037"/>
      <c r="K69" s="1037"/>
      <c r="L69" s="1037"/>
    </row>
    <row r="70" spans="2:12">
      <c r="B70" s="1037"/>
      <c r="C70" s="1037"/>
      <c r="D70" s="1037"/>
      <c r="E70" s="1037"/>
      <c r="F70" s="1037"/>
      <c r="G70" s="1037"/>
      <c r="H70" s="1037"/>
      <c r="I70" s="1037"/>
      <c r="J70" s="1037"/>
      <c r="K70" s="1037"/>
      <c r="L70" s="1037"/>
    </row>
    <row r="71" spans="2:12">
      <c r="B71" s="1037"/>
      <c r="C71" s="1037"/>
      <c r="D71" s="1037"/>
      <c r="E71" s="1037"/>
      <c r="F71" s="1037"/>
      <c r="G71" s="1037"/>
      <c r="H71" s="1037"/>
      <c r="I71" s="1037"/>
      <c r="J71" s="1037"/>
      <c r="K71" s="1037"/>
      <c r="L71" s="1037"/>
    </row>
    <row r="72" spans="2:12">
      <c r="B72" s="1037"/>
      <c r="C72" s="1037"/>
      <c r="D72" s="1037"/>
      <c r="E72" s="1037"/>
      <c r="F72" s="1037"/>
      <c r="G72" s="1037"/>
      <c r="H72" s="1037"/>
      <c r="I72" s="1037"/>
      <c r="J72" s="1037"/>
      <c r="K72" s="1037"/>
      <c r="L72" s="1037"/>
    </row>
  </sheetData>
  <mergeCells count="18">
    <mergeCell ref="B1:L1"/>
    <mergeCell ref="B3:L3"/>
    <mergeCell ref="B5:C5"/>
    <mergeCell ref="D5:L5"/>
    <mergeCell ref="B6:C6"/>
    <mergeCell ref="D6:L6"/>
    <mergeCell ref="B33:L33"/>
    <mergeCell ref="B8:C8"/>
    <mergeCell ref="D8:L8"/>
    <mergeCell ref="B10:B11"/>
    <mergeCell ref="C10:C11"/>
    <mergeCell ref="D10:K10"/>
    <mergeCell ref="L10:L11"/>
    <mergeCell ref="B28:L28"/>
    <mergeCell ref="B29:L29"/>
    <mergeCell ref="B30:L30"/>
    <mergeCell ref="B31:L31"/>
    <mergeCell ref="B32:L32"/>
  </mergeCells>
  <phoneticPr fontId="8"/>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6"/>
  <sheetViews>
    <sheetView view="pageBreakPreview" zoomScaleNormal="100" zoomScaleSheetLayoutView="100" workbookViewId="0">
      <selection activeCell="B14" sqref="B14:AD15"/>
    </sheetView>
  </sheetViews>
  <sheetFormatPr defaultColWidth="3" defaultRowHeight="13.5"/>
  <cols>
    <col min="1" max="31" width="3" style="1048" customWidth="1"/>
    <col min="32" max="32" width="0.28515625" style="1048" customWidth="1"/>
    <col min="33" max="33" width="3" style="1048" customWidth="1"/>
    <col min="34" max="34" width="12.140625" style="1048" customWidth="1"/>
    <col min="35" max="35" width="8" style="1048" bestFit="1" customWidth="1"/>
    <col min="36" max="41" width="12.140625" style="1048" customWidth="1"/>
    <col min="42" max="16384" width="3" style="1048"/>
  </cols>
  <sheetData>
    <row r="1" spans="1:80" s="1039" customFormat="1" ht="21" customHeight="1">
      <c r="Z1" s="1111" t="s">
        <v>959</v>
      </c>
      <c r="AA1" s="1111"/>
      <c r="AB1" s="1111"/>
      <c r="AC1" s="1111"/>
      <c r="AD1" s="1111"/>
      <c r="AE1" s="1040"/>
      <c r="AF1" s="1041"/>
      <c r="AG1" s="1112" t="s">
        <v>960</v>
      </c>
      <c r="AH1" s="1041"/>
      <c r="AI1" s="1041"/>
      <c r="AJ1" s="1041"/>
      <c r="AK1" s="1041"/>
      <c r="AL1" s="1041"/>
      <c r="AM1" s="1041"/>
      <c r="AN1" s="1041"/>
      <c r="AO1" s="1041"/>
      <c r="AP1" s="1041"/>
      <c r="AQ1" s="1041"/>
    </row>
    <row r="2" spans="1:80" s="1039" customFormat="1" ht="21" customHeight="1">
      <c r="W2" s="1113" t="s">
        <v>961</v>
      </c>
      <c r="X2" s="1113"/>
      <c r="Y2" s="1113"/>
      <c r="Z2" s="1113"/>
      <c r="AA2" s="1113"/>
      <c r="AB2" s="1113"/>
      <c r="AC2" s="1113"/>
      <c r="AD2" s="1113"/>
      <c r="AE2" s="1113"/>
      <c r="AF2" s="1041"/>
      <c r="AG2" s="1112"/>
      <c r="AH2" s="1041"/>
      <c r="AI2" s="1041"/>
      <c r="AJ2" s="1041"/>
      <c r="AK2" s="1041"/>
      <c r="AL2" s="1041"/>
      <c r="AM2" s="1041"/>
      <c r="AN2" s="1041"/>
      <c r="AO2" s="1041"/>
      <c r="AP2" s="1041"/>
      <c r="AQ2" s="1041"/>
    </row>
    <row r="3" spans="1:80" s="1039" customFormat="1" ht="21" customHeight="1">
      <c r="Y3" s="1042"/>
      <c r="Z3" s="1042"/>
      <c r="AA3" s="1042"/>
      <c r="AB3" s="1042"/>
      <c r="AC3" s="1042"/>
      <c r="AD3" s="1042"/>
      <c r="AE3" s="1042"/>
      <c r="AF3" s="1041"/>
      <c r="AG3" s="1112"/>
      <c r="AH3" s="1041"/>
      <c r="AI3" s="1041"/>
      <c r="AJ3" s="1041"/>
      <c r="AK3" s="1041"/>
      <c r="AL3" s="1041"/>
      <c r="AM3" s="1041"/>
      <c r="AN3" s="1041"/>
      <c r="AO3" s="1041"/>
      <c r="AP3" s="1041"/>
      <c r="AQ3" s="1041"/>
    </row>
    <row r="4" spans="1:80" s="1039" customFormat="1" ht="21" customHeight="1">
      <c r="A4" s="1114" t="s">
        <v>962</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041"/>
      <c r="AG4" s="1112"/>
      <c r="AH4" s="1041"/>
      <c r="AI4" s="1043"/>
      <c r="AJ4" s="1041"/>
      <c r="AK4" s="1041"/>
      <c r="AL4" s="1041"/>
      <c r="AM4" s="1041"/>
      <c r="AN4" s="1041"/>
      <c r="AO4" s="1041"/>
      <c r="AP4" s="1041"/>
      <c r="AQ4" s="1041"/>
    </row>
    <row r="5" spans="1:80" s="1039" customFormat="1" ht="21" customHeight="1">
      <c r="Y5" s="1042"/>
      <c r="Z5" s="1042"/>
      <c r="AA5" s="1042"/>
      <c r="AB5" s="1042"/>
      <c r="AC5" s="1042"/>
      <c r="AD5" s="1042"/>
      <c r="AE5" s="1042"/>
      <c r="AF5" s="1041"/>
      <c r="AG5" s="1112"/>
      <c r="AH5" s="1041"/>
      <c r="AI5" s="1041"/>
      <c r="AJ5" s="1041"/>
      <c r="AK5" s="1041"/>
      <c r="AL5" s="1041"/>
      <c r="AM5" s="1041"/>
      <c r="AN5" s="1041"/>
      <c r="AO5" s="1041"/>
      <c r="AP5" s="1041"/>
      <c r="AQ5" s="1041"/>
    </row>
    <row r="6" spans="1:80" s="1039" customFormat="1" ht="30" customHeight="1">
      <c r="B6" s="1115" t="s">
        <v>963</v>
      </c>
      <c r="C6" s="1115"/>
      <c r="D6" s="1115"/>
      <c r="E6" s="1115"/>
      <c r="F6" s="1115"/>
      <c r="G6" s="1115"/>
      <c r="H6" s="1115"/>
      <c r="I6" s="1115"/>
      <c r="J6" s="1115"/>
      <c r="K6" s="1115"/>
      <c r="L6" s="1115"/>
      <c r="M6" s="1115"/>
      <c r="N6" s="1115"/>
      <c r="O6" s="1115"/>
      <c r="P6" s="1115"/>
      <c r="Q6" s="1115"/>
      <c r="R6" s="1115"/>
      <c r="S6" s="1115"/>
      <c r="T6" s="1115"/>
      <c r="U6" s="1115"/>
      <c r="V6" s="1115"/>
      <c r="W6" s="1115"/>
      <c r="X6" s="1115"/>
      <c r="Y6" s="1115"/>
      <c r="Z6" s="1115"/>
      <c r="AA6" s="1115"/>
      <c r="AB6" s="1115"/>
      <c r="AC6" s="1115"/>
      <c r="AD6" s="1115"/>
      <c r="AE6" s="1042"/>
      <c r="AF6" s="1041"/>
      <c r="AG6" s="1112"/>
      <c r="AH6" s="1041"/>
      <c r="AI6" s="1041"/>
      <c r="AJ6" s="1041"/>
      <c r="AK6" s="1041"/>
      <c r="AL6" s="1041"/>
      <c r="AM6" s="1041"/>
      <c r="AN6" s="1041"/>
      <c r="AO6" s="1041"/>
      <c r="AP6" s="1041"/>
      <c r="AQ6" s="1041"/>
    </row>
    <row r="7" spans="1:80" s="1039" customFormat="1" ht="23.25" customHeight="1">
      <c r="B7" s="1115"/>
      <c r="C7" s="1115"/>
      <c r="D7" s="1115"/>
      <c r="E7" s="1115"/>
      <c r="F7" s="1115"/>
      <c r="G7" s="1115"/>
      <c r="H7" s="1115"/>
      <c r="I7" s="1115"/>
      <c r="J7" s="1115"/>
      <c r="K7" s="1115"/>
      <c r="L7" s="1115"/>
      <c r="M7" s="1115"/>
      <c r="N7" s="1115"/>
      <c r="O7" s="1115"/>
      <c r="P7" s="1115"/>
      <c r="Q7" s="1115"/>
      <c r="R7" s="1115"/>
      <c r="S7" s="1115"/>
      <c r="T7" s="1115"/>
      <c r="U7" s="1115"/>
      <c r="V7" s="1115"/>
      <c r="W7" s="1115"/>
      <c r="X7" s="1115"/>
      <c r="Y7" s="1115"/>
      <c r="Z7" s="1115"/>
      <c r="AA7" s="1115"/>
      <c r="AB7" s="1115"/>
      <c r="AC7" s="1115"/>
      <c r="AD7" s="1115"/>
      <c r="AE7" s="1042"/>
      <c r="AF7" s="1041"/>
      <c r="AG7" s="1112"/>
      <c r="AH7" s="1041"/>
      <c r="AI7" s="1041"/>
      <c r="AJ7" s="1041"/>
      <c r="AK7" s="1041"/>
      <c r="AL7" s="1041"/>
      <c r="AM7" s="1041"/>
      <c r="AN7" s="1041"/>
      <c r="AO7" s="1041"/>
      <c r="AP7" s="1041"/>
      <c r="AQ7" s="1041"/>
    </row>
    <row r="8" spans="1:80" s="1039" customFormat="1" ht="21" customHeight="1">
      <c r="Y8" s="1042"/>
      <c r="Z8" s="1042"/>
      <c r="AA8" s="1042"/>
      <c r="AB8" s="1042"/>
      <c r="AC8" s="1042"/>
      <c r="AD8" s="1042"/>
      <c r="AE8" s="1042"/>
      <c r="AF8" s="1041"/>
      <c r="AG8" s="1112"/>
      <c r="AH8" s="1041"/>
      <c r="AI8" s="1041"/>
      <c r="AJ8" s="1041"/>
      <c r="AK8" s="1041"/>
      <c r="AL8" s="1041"/>
      <c r="AM8" s="1041"/>
      <c r="AN8" s="1041"/>
      <c r="AO8" s="1041"/>
      <c r="AP8" s="1041"/>
      <c r="AQ8" s="1041"/>
    </row>
    <row r="9" spans="1:80" s="1039" customFormat="1" ht="30" customHeight="1">
      <c r="B9" s="1116" t="s">
        <v>964</v>
      </c>
      <c r="C9" s="1116"/>
      <c r="D9" s="1116"/>
      <c r="E9" s="1116"/>
      <c r="F9" s="1116"/>
      <c r="G9" s="1116"/>
      <c r="H9" s="1116"/>
      <c r="I9" s="1116"/>
      <c r="J9" s="1116"/>
      <c r="K9" s="1116"/>
      <c r="L9" s="1116"/>
      <c r="M9" s="1116"/>
      <c r="N9" s="1116"/>
      <c r="O9" s="1116"/>
      <c r="P9" s="1116"/>
      <c r="Q9" s="1116"/>
      <c r="R9" s="1116"/>
      <c r="S9" s="1116"/>
      <c r="T9" s="1116"/>
      <c r="U9" s="1116"/>
      <c r="V9" s="1116"/>
      <c r="W9" s="1116"/>
      <c r="X9" s="1116"/>
      <c r="Y9" s="1116"/>
      <c r="Z9" s="1116"/>
      <c r="AA9" s="1116"/>
      <c r="AB9" s="1116"/>
      <c r="AC9" s="1116"/>
      <c r="AD9" s="1116"/>
      <c r="AE9" s="1042"/>
      <c r="AF9" s="1041"/>
      <c r="AG9" s="1112"/>
      <c r="AH9" s="1041"/>
      <c r="AI9" s="1041"/>
      <c r="AJ9" s="1041"/>
      <c r="AK9" s="1041"/>
      <c r="AL9" s="1041"/>
      <c r="AM9" s="1041"/>
      <c r="AN9" s="1041"/>
      <c r="AO9" s="1041"/>
      <c r="AP9" s="1041"/>
      <c r="AQ9" s="1041"/>
    </row>
    <row r="10" spans="1:80" s="1039" customFormat="1" ht="30" customHeight="1">
      <c r="B10" s="1116" t="s">
        <v>965</v>
      </c>
      <c r="C10" s="1116"/>
      <c r="D10" s="1116"/>
      <c r="E10" s="1116"/>
      <c r="F10" s="1116"/>
      <c r="G10" s="1116"/>
      <c r="H10" s="1116" t="s">
        <v>966</v>
      </c>
      <c r="I10" s="1116"/>
      <c r="J10" s="1116"/>
      <c r="K10" s="1116"/>
      <c r="L10" s="1116"/>
      <c r="M10" s="1116"/>
      <c r="N10" s="1116"/>
      <c r="O10" s="1116"/>
      <c r="P10" s="1116"/>
      <c r="Q10" s="1116"/>
      <c r="R10" s="1116"/>
      <c r="S10" s="1116"/>
      <c r="T10" s="1116"/>
      <c r="U10" s="1116"/>
      <c r="V10" s="1116"/>
      <c r="W10" s="1116"/>
      <c r="X10" s="1116"/>
      <c r="Y10" s="1116"/>
      <c r="Z10" s="1116"/>
      <c r="AA10" s="1116"/>
      <c r="AB10" s="1116"/>
      <c r="AC10" s="1116"/>
      <c r="AD10" s="1116"/>
      <c r="AE10" s="1042"/>
      <c r="AF10" s="1041"/>
      <c r="AG10" s="1112"/>
      <c r="AH10" s="1041"/>
      <c r="AI10" s="1041"/>
      <c r="AJ10" s="1041"/>
      <c r="AK10" s="1041"/>
      <c r="AL10" s="1041"/>
      <c r="AM10" s="1041"/>
      <c r="AN10" s="1041"/>
      <c r="AO10" s="1041"/>
      <c r="AP10" s="1041"/>
      <c r="AQ10" s="1041"/>
    </row>
    <row r="11" spans="1:80" s="1039" customFormat="1" ht="21.75" customHeight="1">
      <c r="A11" s="1044"/>
      <c r="B11" s="1044"/>
      <c r="C11" s="1044"/>
      <c r="D11" s="1044"/>
      <c r="E11" s="1044"/>
      <c r="F11" s="1044"/>
      <c r="G11" s="1044"/>
      <c r="H11" s="1044"/>
      <c r="I11" s="1044"/>
      <c r="J11" s="1044"/>
      <c r="K11" s="1044"/>
      <c r="L11" s="1044"/>
      <c r="M11" s="1044"/>
      <c r="N11" s="1044"/>
      <c r="O11" s="1044"/>
      <c r="P11" s="1044"/>
      <c r="Q11" s="1044"/>
      <c r="R11" s="1044"/>
      <c r="S11" s="1044"/>
      <c r="T11" s="1044"/>
      <c r="U11" s="1044"/>
      <c r="V11" s="1044"/>
      <c r="W11" s="1044"/>
      <c r="X11" s="1044"/>
      <c r="Y11" s="1044"/>
      <c r="Z11" s="1044"/>
      <c r="AA11" s="1044"/>
      <c r="AB11" s="1044"/>
      <c r="AC11" s="1044"/>
      <c r="AD11" s="1044"/>
      <c r="AE11" s="1044"/>
      <c r="AF11" s="1041"/>
      <c r="AG11" s="1112"/>
      <c r="AH11" s="1041"/>
      <c r="AI11" s="1041"/>
      <c r="AJ11" s="1041"/>
      <c r="AK11" s="1041"/>
      <c r="AL11" s="1041"/>
      <c r="AM11" s="1041"/>
      <c r="AN11" s="1041"/>
      <c r="AO11" s="1041"/>
      <c r="AP11" s="1041"/>
      <c r="AQ11" s="1041"/>
      <c r="CB11" s="1045"/>
    </row>
    <row r="12" spans="1:80" ht="21.75" customHeight="1">
      <c r="A12" s="1046"/>
      <c r="B12" s="1117" t="s">
        <v>967</v>
      </c>
      <c r="C12" s="1117"/>
      <c r="D12" s="1117"/>
      <c r="E12" s="1117"/>
      <c r="F12" s="1117"/>
      <c r="G12" s="1117"/>
      <c r="H12" s="1117"/>
      <c r="I12" s="1117"/>
      <c r="J12" s="1117"/>
      <c r="K12" s="1117"/>
      <c r="L12" s="1117"/>
      <c r="M12" s="1117"/>
      <c r="N12" s="1117"/>
      <c r="O12" s="1117"/>
      <c r="P12" s="1117"/>
      <c r="Q12" s="1117"/>
      <c r="R12" s="1117"/>
      <c r="S12" s="1117"/>
      <c r="T12" s="1117"/>
      <c r="U12" s="1117"/>
      <c r="V12" s="1117"/>
      <c r="W12" s="1117"/>
      <c r="X12" s="1117"/>
      <c r="Y12" s="1117"/>
      <c r="Z12" s="1117"/>
      <c r="AA12" s="1117"/>
      <c r="AB12" s="1117"/>
      <c r="AC12" s="1117"/>
      <c r="AD12" s="1117"/>
      <c r="AE12" s="1046"/>
      <c r="AF12" s="1047"/>
      <c r="AG12" s="1112"/>
      <c r="AH12" s="1047"/>
      <c r="AI12" s="1047"/>
      <c r="AJ12" s="1047"/>
      <c r="AK12" s="1047"/>
      <c r="AL12" s="1047"/>
      <c r="AM12" s="1047"/>
      <c r="AN12" s="1047"/>
      <c r="AO12" s="1047"/>
      <c r="AP12" s="1047"/>
      <c r="AQ12" s="1047"/>
      <c r="CB12" s="1049"/>
    </row>
    <row r="13" spans="1:80" s="1039" customFormat="1" ht="19.5" customHeight="1">
      <c r="A13" s="1044"/>
      <c r="B13" s="1117"/>
      <c r="C13" s="1117"/>
      <c r="D13" s="1117"/>
      <c r="E13" s="1117"/>
      <c r="F13" s="1117"/>
      <c r="G13" s="1117"/>
      <c r="H13" s="1117"/>
      <c r="I13" s="1117"/>
      <c r="J13" s="1117"/>
      <c r="K13" s="1117"/>
      <c r="L13" s="1117"/>
      <c r="M13" s="1117"/>
      <c r="N13" s="1117"/>
      <c r="O13" s="1117"/>
      <c r="P13" s="1117"/>
      <c r="Q13" s="1117"/>
      <c r="R13" s="1117"/>
      <c r="S13" s="1117"/>
      <c r="T13" s="1117"/>
      <c r="U13" s="1117"/>
      <c r="V13" s="1117"/>
      <c r="W13" s="1117"/>
      <c r="X13" s="1117"/>
      <c r="Y13" s="1117"/>
      <c r="Z13" s="1117"/>
      <c r="AA13" s="1117"/>
      <c r="AB13" s="1117"/>
      <c r="AC13" s="1117"/>
      <c r="AD13" s="1117"/>
      <c r="AE13" s="1050"/>
      <c r="AF13" s="1041"/>
      <c r="AG13" s="1112"/>
      <c r="AH13" s="1041"/>
      <c r="AI13" s="1041"/>
      <c r="AJ13" s="1041"/>
      <c r="AK13" s="1041"/>
      <c r="AL13" s="1041"/>
      <c r="AM13" s="1041"/>
      <c r="AN13" s="1041"/>
      <c r="AO13" s="1041"/>
      <c r="AP13" s="1041"/>
      <c r="AQ13" s="1041"/>
      <c r="CB13" s="1045"/>
    </row>
    <row r="14" spans="1:80" s="1039" customFormat="1" ht="19.5" customHeight="1">
      <c r="A14" s="1044"/>
      <c r="B14" s="1117" t="s">
        <v>1138</v>
      </c>
      <c r="C14" s="1117"/>
      <c r="D14" s="1117"/>
      <c r="E14" s="1117"/>
      <c r="F14" s="1117"/>
      <c r="G14" s="1117"/>
      <c r="H14" s="1117"/>
      <c r="I14" s="1117"/>
      <c r="J14" s="1117"/>
      <c r="K14" s="1117"/>
      <c r="L14" s="1117"/>
      <c r="M14" s="1117"/>
      <c r="N14" s="1117"/>
      <c r="O14" s="1117"/>
      <c r="P14" s="1117"/>
      <c r="Q14" s="1117"/>
      <c r="R14" s="1117"/>
      <c r="S14" s="1117"/>
      <c r="T14" s="1117"/>
      <c r="U14" s="1117"/>
      <c r="V14" s="1117"/>
      <c r="W14" s="1117"/>
      <c r="X14" s="1117"/>
      <c r="Y14" s="1117"/>
      <c r="Z14" s="1117"/>
      <c r="AA14" s="1117"/>
      <c r="AB14" s="1117"/>
      <c r="AC14" s="1117"/>
      <c r="AD14" s="1117"/>
      <c r="AE14" s="1050"/>
      <c r="AF14" s="1041"/>
      <c r="AG14" s="1112"/>
      <c r="AH14" s="1041"/>
      <c r="AI14" s="1041"/>
      <c r="AJ14" s="1041"/>
      <c r="AK14" s="1041"/>
      <c r="AL14" s="1041"/>
      <c r="AM14" s="1041"/>
      <c r="AN14" s="1041"/>
      <c r="AO14" s="1041"/>
      <c r="AP14" s="1041"/>
      <c r="AQ14" s="1041"/>
      <c r="CB14" s="1045"/>
    </row>
    <row r="15" spans="1:80" ht="19.5" customHeight="1">
      <c r="A15" s="1051"/>
      <c r="B15" s="1117"/>
      <c r="C15" s="1117"/>
      <c r="D15" s="1117"/>
      <c r="E15" s="1117"/>
      <c r="F15" s="1117"/>
      <c r="G15" s="1117"/>
      <c r="H15" s="1117"/>
      <c r="I15" s="1117"/>
      <c r="J15" s="1117"/>
      <c r="K15" s="1117"/>
      <c r="L15" s="1117"/>
      <c r="M15" s="1117"/>
      <c r="N15" s="1117"/>
      <c r="O15" s="1117"/>
      <c r="P15" s="1117"/>
      <c r="Q15" s="1117"/>
      <c r="R15" s="1117"/>
      <c r="S15" s="1117"/>
      <c r="T15" s="1117"/>
      <c r="U15" s="1117"/>
      <c r="V15" s="1117"/>
      <c r="W15" s="1117"/>
      <c r="X15" s="1117"/>
      <c r="Y15" s="1117"/>
      <c r="Z15" s="1117"/>
      <c r="AA15" s="1117"/>
      <c r="AB15" s="1117"/>
      <c r="AC15" s="1117"/>
      <c r="AD15" s="1117"/>
      <c r="AE15" s="1050"/>
      <c r="AF15" s="1047"/>
      <c r="AG15" s="1112"/>
      <c r="AH15" s="1047"/>
      <c r="AI15" s="1047"/>
      <c r="AJ15" s="1047"/>
      <c r="AK15" s="1047"/>
      <c r="AL15" s="1047"/>
      <c r="AM15" s="1047"/>
      <c r="AN15" s="1047"/>
      <c r="AO15" s="1047"/>
      <c r="AP15" s="1047"/>
      <c r="AQ15" s="1047"/>
      <c r="CB15" s="1049"/>
    </row>
    <row r="16" spans="1:80" ht="19.5" customHeight="1">
      <c r="A16" s="1051"/>
      <c r="B16" s="1039" t="s">
        <v>968</v>
      </c>
      <c r="C16" s="1046"/>
      <c r="D16" s="1046"/>
      <c r="E16" s="1046"/>
      <c r="F16" s="1046"/>
      <c r="G16" s="1046"/>
      <c r="H16" s="1046"/>
      <c r="I16" s="1046"/>
      <c r="J16" s="1046"/>
      <c r="K16" s="1046"/>
      <c r="L16" s="1046"/>
      <c r="M16" s="1046"/>
      <c r="N16" s="1046"/>
      <c r="O16" s="1046"/>
      <c r="P16" s="1046"/>
      <c r="Q16" s="1046"/>
      <c r="R16" s="1046"/>
      <c r="S16" s="1046"/>
      <c r="T16" s="1046"/>
      <c r="U16" s="1046"/>
      <c r="V16" s="1046"/>
      <c r="W16" s="1046"/>
      <c r="X16" s="1046"/>
      <c r="Y16" s="1046"/>
      <c r="Z16" s="1046"/>
      <c r="AA16" s="1046"/>
      <c r="AB16" s="1046"/>
      <c r="AC16" s="1046"/>
      <c r="AD16" s="1051"/>
      <c r="AE16" s="1050"/>
      <c r="AF16" s="1047"/>
      <c r="AG16" s="1112"/>
      <c r="AH16" s="1047"/>
      <c r="AI16" s="1047"/>
      <c r="AJ16" s="1047"/>
      <c r="AK16" s="1047"/>
      <c r="AL16" s="1047"/>
      <c r="AM16" s="1047"/>
      <c r="AN16" s="1047"/>
      <c r="AO16" s="1047"/>
      <c r="AP16" s="1047"/>
      <c r="AQ16" s="1047"/>
      <c r="CB16" s="1049"/>
    </row>
    <row r="17" spans="1:80" ht="19.5" customHeight="1">
      <c r="A17" s="1051"/>
      <c r="B17" s="1046"/>
      <c r="C17" s="1039"/>
      <c r="D17" s="1046"/>
      <c r="E17" s="1046"/>
      <c r="F17" s="1046"/>
      <c r="G17" s="1046"/>
      <c r="H17" s="1046"/>
      <c r="I17" s="1046"/>
      <c r="J17" s="1046"/>
      <c r="K17" s="1046"/>
      <c r="L17" s="1046"/>
      <c r="M17" s="1046"/>
      <c r="N17" s="1046"/>
      <c r="O17" s="1046"/>
      <c r="P17" s="1046"/>
      <c r="Q17" s="1046"/>
      <c r="R17" s="1046"/>
      <c r="S17" s="1046"/>
      <c r="T17" s="1046"/>
      <c r="U17" s="1046"/>
      <c r="V17" s="1046"/>
      <c r="W17" s="1046"/>
      <c r="X17" s="1046"/>
      <c r="Y17" s="1046"/>
      <c r="Z17" s="1046"/>
      <c r="AA17" s="1046"/>
      <c r="AB17" s="1046"/>
      <c r="AC17" s="1046"/>
      <c r="AD17" s="1046"/>
      <c r="AE17" s="1051"/>
      <c r="AF17" s="1047"/>
      <c r="AG17" s="1112"/>
      <c r="AH17" s="1047"/>
      <c r="AI17" s="1047"/>
      <c r="AJ17" s="1047"/>
      <c r="AK17" s="1047"/>
      <c r="AL17" s="1047"/>
      <c r="AM17" s="1047"/>
      <c r="AN17" s="1047"/>
      <c r="AO17" s="1047"/>
      <c r="AP17" s="1047"/>
      <c r="AQ17" s="1047"/>
      <c r="CB17" s="1049"/>
    </row>
    <row r="18" spans="1:80" ht="7.5" customHeight="1">
      <c r="A18" s="1046"/>
      <c r="B18" s="1039"/>
      <c r="C18" s="1039"/>
      <c r="D18" s="1039"/>
      <c r="E18" s="1039"/>
      <c r="F18" s="1039"/>
      <c r="G18" s="1039"/>
      <c r="H18" s="1046"/>
      <c r="I18" s="1046"/>
      <c r="J18" s="1046"/>
      <c r="K18" s="1046"/>
      <c r="L18" s="1046"/>
      <c r="M18" s="1046"/>
      <c r="N18" s="1046"/>
      <c r="O18" s="1046"/>
      <c r="P18" s="1046"/>
      <c r="Q18" s="1046"/>
      <c r="R18" s="1046"/>
      <c r="S18" s="1046"/>
      <c r="T18" s="1046"/>
      <c r="U18" s="1046"/>
      <c r="V18" s="1046"/>
      <c r="W18" s="1046"/>
      <c r="X18" s="1046"/>
      <c r="Y18" s="1046"/>
      <c r="Z18" s="1046"/>
      <c r="AA18" s="1046"/>
      <c r="AB18" s="1046"/>
      <c r="AC18" s="1046"/>
      <c r="AD18" s="1046"/>
      <c r="AE18" s="1046"/>
      <c r="AF18" s="1047"/>
      <c r="AG18" s="1112"/>
      <c r="AH18" s="1047"/>
      <c r="AI18" s="1047"/>
      <c r="AJ18" s="1047"/>
      <c r="AK18" s="1047"/>
      <c r="AL18" s="1047"/>
      <c r="AM18" s="1047"/>
      <c r="AN18" s="1047"/>
      <c r="AO18" s="1047"/>
      <c r="AP18" s="1047"/>
      <c r="AQ18" s="1047"/>
      <c r="CB18" s="1049"/>
    </row>
    <row r="19" spans="1:80" ht="21.75" customHeight="1">
      <c r="A19" s="1051"/>
      <c r="B19" s="1046"/>
      <c r="C19" s="1052" t="s">
        <v>969</v>
      </c>
      <c r="D19" s="1046"/>
      <c r="E19" s="1046"/>
      <c r="F19" s="1046"/>
      <c r="G19" s="1046"/>
      <c r="H19" s="1046"/>
      <c r="I19" s="1046"/>
      <c r="J19" s="1046"/>
      <c r="K19" s="1046"/>
      <c r="L19" s="1046"/>
      <c r="M19" s="1046"/>
      <c r="N19" s="1046"/>
      <c r="O19" s="1046"/>
      <c r="P19" s="1046"/>
      <c r="Q19" s="1046"/>
      <c r="R19" s="1046"/>
      <c r="S19" s="1046"/>
      <c r="T19" s="1046"/>
      <c r="U19" s="1046"/>
      <c r="V19" s="1046"/>
      <c r="W19" s="1046"/>
      <c r="X19" s="1046"/>
      <c r="Y19" s="1046"/>
      <c r="Z19" s="1046"/>
      <c r="AA19" s="1046"/>
      <c r="AB19" s="1046"/>
      <c r="AC19" s="1046"/>
      <c r="AD19" s="1046"/>
      <c r="AE19" s="1051"/>
      <c r="AF19" s="1047"/>
      <c r="AG19" s="1112"/>
      <c r="AH19" s="1047"/>
      <c r="AI19" s="1047"/>
      <c r="AJ19" s="1047"/>
      <c r="AK19" s="1047"/>
      <c r="AL19" s="1047"/>
      <c r="AM19" s="1047"/>
      <c r="AN19" s="1047"/>
      <c r="AO19" s="1047"/>
      <c r="AP19" s="1047"/>
      <c r="AQ19" s="1047"/>
      <c r="CB19" s="1049"/>
    </row>
    <row r="20" spans="1:80" ht="20.100000000000001" customHeight="1">
      <c r="A20" s="1051"/>
      <c r="B20" s="1046"/>
      <c r="C20" s="1109" t="s">
        <v>964</v>
      </c>
      <c r="D20" s="1109"/>
      <c r="E20" s="1109"/>
      <c r="F20" s="1109"/>
      <c r="G20" s="1109"/>
      <c r="H20" s="1109"/>
      <c r="I20" s="1109"/>
      <c r="J20" s="1109"/>
      <c r="K20" s="1109"/>
      <c r="L20" s="1109"/>
      <c r="M20" s="1109"/>
      <c r="N20" s="1109"/>
      <c r="O20" s="1109"/>
      <c r="P20" s="1109"/>
      <c r="Q20" s="1109"/>
      <c r="R20" s="1109"/>
      <c r="S20" s="1109"/>
      <c r="T20" s="1109"/>
      <c r="U20" s="1109"/>
      <c r="V20" s="1109"/>
      <c r="W20" s="1109"/>
      <c r="X20" s="1109"/>
      <c r="Y20" s="1109"/>
      <c r="Z20" s="1109"/>
      <c r="AA20" s="1109"/>
      <c r="AB20" s="1109"/>
      <c r="AC20" s="1109"/>
      <c r="AD20" s="1046"/>
      <c r="AE20" s="1051"/>
      <c r="AF20" s="1047"/>
      <c r="AG20" s="1112"/>
      <c r="AH20" s="1047"/>
      <c r="AI20" s="1047"/>
      <c r="AJ20" s="1047"/>
      <c r="AK20" s="1047"/>
      <c r="AL20" s="1047"/>
      <c r="AM20" s="1047"/>
      <c r="AN20" s="1047"/>
      <c r="AO20" s="1047"/>
      <c r="AP20" s="1047"/>
      <c r="AQ20" s="1047"/>
      <c r="CB20" s="1049"/>
    </row>
    <row r="21" spans="1:80" ht="20.100000000000001" customHeight="1">
      <c r="A21" s="1051"/>
      <c r="B21" s="1046"/>
      <c r="C21" s="1109" t="s">
        <v>970</v>
      </c>
      <c r="D21" s="1109"/>
      <c r="E21" s="1109"/>
      <c r="F21" s="1109"/>
      <c r="G21" s="1109"/>
      <c r="H21" s="1109"/>
      <c r="I21" s="1109"/>
      <c r="J21" s="1109"/>
      <c r="K21" s="1109"/>
      <c r="L21" s="1109"/>
      <c r="M21" s="1109"/>
      <c r="N21" s="1109"/>
      <c r="O21" s="1109"/>
      <c r="P21" s="1109"/>
      <c r="Q21" s="1109"/>
      <c r="R21" s="1109"/>
      <c r="S21" s="1109"/>
      <c r="T21" s="1109"/>
      <c r="U21" s="1109"/>
      <c r="V21" s="1109"/>
      <c r="W21" s="1109"/>
      <c r="X21" s="1109"/>
      <c r="Y21" s="1109"/>
      <c r="Z21" s="1109"/>
      <c r="AA21" s="1109"/>
      <c r="AB21" s="1109"/>
      <c r="AC21" s="1109"/>
      <c r="AD21" s="1046"/>
      <c r="AE21" s="1051"/>
      <c r="AF21" s="1047"/>
      <c r="AG21" s="1112"/>
      <c r="AH21" s="1047"/>
      <c r="AI21" s="1047"/>
      <c r="AJ21" s="1047"/>
      <c r="AK21" s="1047"/>
      <c r="AL21" s="1047"/>
      <c r="AM21" s="1047"/>
      <c r="AN21" s="1047"/>
      <c r="AO21" s="1047"/>
      <c r="AP21" s="1047"/>
      <c r="AQ21" s="1047"/>
      <c r="CB21" s="1049"/>
    </row>
    <row r="22" spans="1:80" ht="20.100000000000001" customHeight="1">
      <c r="A22" s="1051"/>
      <c r="B22" s="1046"/>
      <c r="C22" s="1109" t="s">
        <v>971</v>
      </c>
      <c r="D22" s="1109"/>
      <c r="E22" s="1109"/>
      <c r="F22" s="1109"/>
      <c r="G22" s="1109"/>
      <c r="H22" s="1109"/>
      <c r="I22" s="1109"/>
      <c r="J22" s="1109"/>
      <c r="K22" s="1109"/>
      <c r="L22" s="1109"/>
      <c r="M22" s="1109"/>
      <c r="N22" s="1109"/>
      <c r="O22" s="1109"/>
      <c r="P22" s="1109"/>
      <c r="Q22" s="1109"/>
      <c r="R22" s="1109"/>
      <c r="S22" s="1109"/>
      <c r="T22" s="1109"/>
      <c r="U22" s="1109"/>
      <c r="V22" s="1109"/>
      <c r="W22" s="1109"/>
      <c r="X22" s="1109"/>
      <c r="Y22" s="1109"/>
      <c r="Z22" s="1109"/>
      <c r="AA22" s="1109"/>
      <c r="AB22" s="1109"/>
      <c r="AC22" s="1109"/>
      <c r="AD22" s="1046"/>
      <c r="AE22" s="1051"/>
      <c r="AF22" s="1047"/>
      <c r="AG22" s="1112"/>
      <c r="AH22" s="1047"/>
      <c r="AI22" s="1047"/>
      <c r="AJ22" s="1047"/>
      <c r="AK22" s="1047"/>
      <c r="AL22" s="1047"/>
      <c r="AM22" s="1047"/>
      <c r="AN22" s="1047"/>
      <c r="AO22" s="1047"/>
      <c r="AP22" s="1047"/>
      <c r="AQ22" s="1047"/>
      <c r="CB22" s="1049"/>
    </row>
    <row r="23" spans="1:80" ht="20.100000000000001" customHeight="1">
      <c r="A23" s="1051"/>
      <c r="B23" s="1046"/>
      <c r="C23" s="1109" t="s">
        <v>972</v>
      </c>
      <c r="D23" s="1109"/>
      <c r="E23" s="1109"/>
      <c r="F23" s="1109"/>
      <c r="G23" s="1109"/>
      <c r="H23" s="1109"/>
      <c r="I23" s="1109"/>
      <c r="J23" s="1109"/>
      <c r="K23" s="1109"/>
      <c r="L23" s="1109"/>
      <c r="M23" s="1109"/>
      <c r="N23" s="1109"/>
      <c r="O23" s="1109"/>
      <c r="P23" s="1109"/>
      <c r="Q23" s="1109"/>
      <c r="R23" s="1109"/>
      <c r="S23" s="1109"/>
      <c r="T23" s="1109"/>
      <c r="U23" s="1109"/>
      <c r="V23" s="1109"/>
      <c r="W23" s="1109"/>
      <c r="X23" s="1109"/>
      <c r="Y23" s="1109"/>
      <c r="Z23" s="1109"/>
      <c r="AA23" s="1109"/>
      <c r="AB23" s="1109"/>
      <c r="AC23" s="1109"/>
      <c r="AD23" s="1046"/>
      <c r="AE23" s="1051"/>
      <c r="AF23" s="1047"/>
      <c r="AG23" s="1112"/>
      <c r="AH23" s="1047"/>
      <c r="AI23" s="1047"/>
      <c r="AJ23" s="1047"/>
      <c r="AK23" s="1047"/>
      <c r="AL23" s="1047"/>
      <c r="AM23" s="1047"/>
      <c r="AN23" s="1047"/>
      <c r="AO23" s="1047"/>
      <c r="AP23" s="1047"/>
      <c r="AQ23" s="1047"/>
      <c r="CB23" s="1049"/>
    </row>
    <row r="24" spans="1:80" ht="20.100000000000001" customHeight="1">
      <c r="A24" s="1051"/>
      <c r="B24" s="1046"/>
      <c r="C24" s="1109" t="s">
        <v>973</v>
      </c>
      <c r="D24" s="1109"/>
      <c r="E24" s="1109"/>
      <c r="F24" s="1109"/>
      <c r="G24" s="1109"/>
      <c r="H24" s="1109"/>
      <c r="I24" s="1109"/>
      <c r="J24" s="1109"/>
      <c r="K24" s="1109"/>
      <c r="L24" s="1109"/>
      <c r="M24" s="1109"/>
      <c r="N24" s="1109"/>
      <c r="O24" s="1109"/>
      <c r="P24" s="1109"/>
      <c r="Q24" s="1109"/>
      <c r="R24" s="1109"/>
      <c r="S24" s="1109"/>
      <c r="T24" s="1109"/>
      <c r="U24" s="1109"/>
      <c r="V24" s="1109"/>
      <c r="W24" s="1109"/>
      <c r="X24" s="1109"/>
      <c r="Y24" s="1109"/>
      <c r="Z24" s="1109"/>
      <c r="AA24" s="1109"/>
      <c r="AB24" s="1109"/>
      <c r="AC24" s="1109"/>
      <c r="AD24" s="1046"/>
      <c r="AE24" s="1051"/>
      <c r="AF24" s="1047"/>
      <c r="AG24" s="1112"/>
      <c r="AH24" s="1047"/>
      <c r="AI24" s="1047"/>
      <c r="AJ24" s="1047"/>
      <c r="AK24" s="1047"/>
      <c r="AL24" s="1047"/>
      <c r="AM24" s="1047"/>
      <c r="AN24" s="1047"/>
      <c r="AO24" s="1047"/>
      <c r="AP24" s="1047"/>
      <c r="AQ24" s="1047"/>
      <c r="CB24" s="1049"/>
    </row>
    <row r="25" spans="1:80" ht="20.100000000000001" customHeight="1">
      <c r="A25" s="1051"/>
      <c r="B25" s="1046"/>
      <c r="C25" s="1109" t="s">
        <v>974</v>
      </c>
      <c r="D25" s="1109"/>
      <c r="E25" s="1109"/>
      <c r="F25" s="1109"/>
      <c r="G25" s="1109"/>
      <c r="H25" s="1109"/>
      <c r="I25" s="1109"/>
      <c r="J25" s="1109"/>
      <c r="K25" s="1109"/>
      <c r="L25" s="1109"/>
      <c r="M25" s="1109"/>
      <c r="N25" s="1109"/>
      <c r="O25" s="1109"/>
      <c r="P25" s="1109"/>
      <c r="Q25" s="1109"/>
      <c r="R25" s="1109"/>
      <c r="S25" s="1109"/>
      <c r="T25" s="1109"/>
      <c r="U25" s="1109"/>
      <c r="V25" s="1109"/>
      <c r="W25" s="1109"/>
      <c r="X25" s="1109"/>
      <c r="Y25" s="1109"/>
      <c r="Z25" s="1109"/>
      <c r="AA25" s="1109"/>
      <c r="AB25" s="1109"/>
      <c r="AC25" s="1109"/>
      <c r="AD25" s="1046"/>
      <c r="AE25" s="1051"/>
      <c r="AF25" s="1047"/>
      <c r="AG25" s="1112"/>
      <c r="AH25" s="1047"/>
      <c r="AI25" s="1047"/>
      <c r="AJ25" s="1047"/>
      <c r="AK25" s="1047"/>
      <c r="AL25" s="1047"/>
      <c r="AM25" s="1047"/>
      <c r="AN25" s="1047"/>
      <c r="AO25" s="1047"/>
      <c r="AP25" s="1047"/>
      <c r="AQ25" s="1047"/>
      <c r="CB25" s="1049"/>
    </row>
    <row r="26" spans="1:80" ht="20.100000000000001" customHeight="1">
      <c r="A26" s="1051"/>
      <c r="B26" s="1046"/>
      <c r="C26" s="1109" t="s">
        <v>975</v>
      </c>
      <c r="D26" s="1109"/>
      <c r="E26" s="1109"/>
      <c r="F26" s="1109"/>
      <c r="G26" s="1109"/>
      <c r="H26" s="1109"/>
      <c r="I26" s="1109"/>
      <c r="J26" s="1109"/>
      <c r="K26" s="1109"/>
      <c r="L26" s="1109"/>
      <c r="M26" s="1109"/>
      <c r="N26" s="1109"/>
      <c r="O26" s="1109"/>
      <c r="P26" s="1109"/>
      <c r="Q26" s="1109"/>
      <c r="R26" s="1109"/>
      <c r="S26" s="1109"/>
      <c r="T26" s="1109"/>
      <c r="U26" s="1109"/>
      <c r="V26" s="1109"/>
      <c r="W26" s="1109"/>
      <c r="X26" s="1109"/>
      <c r="Y26" s="1109"/>
      <c r="Z26" s="1109"/>
      <c r="AA26" s="1109"/>
      <c r="AB26" s="1109"/>
      <c r="AC26" s="1109"/>
      <c r="AD26" s="1046"/>
      <c r="AE26" s="1051"/>
      <c r="AF26" s="1047"/>
      <c r="AG26" s="1112"/>
      <c r="AH26" s="1047"/>
      <c r="AI26" s="1047"/>
      <c r="AJ26" s="1047"/>
      <c r="AK26" s="1047"/>
      <c r="AL26" s="1047"/>
      <c r="AM26" s="1047"/>
      <c r="AN26" s="1047"/>
      <c r="AO26" s="1047"/>
      <c r="AP26" s="1047"/>
      <c r="AQ26" s="1047"/>
      <c r="CB26" s="1049"/>
    </row>
    <row r="27" spans="1:80" ht="19.5" customHeight="1">
      <c r="A27" s="1051"/>
      <c r="B27" s="1046"/>
      <c r="C27" s="1046"/>
      <c r="D27" s="1046"/>
      <c r="E27" s="1046"/>
      <c r="F27" s="1046"/>
      <c r="G27" s="1046"/>
      <c r="H27" s="1046"/>
      <c r="I27" s="1046"/>
      <c r="J27" s="1046"/>
      <c r="K27" s="1046"/>
      <c r="L27" s="1046"/>
      <c r="M27" s="1046"/>
      <c r="N27" s="1046"/>
      <c r="O27" s="1046"/>
      <c r="P27" s="1046"/>
      <c r="Q27" s="1046"/>
      <c r="R27" s="1046"/>
      <c r="S27" s="1046"/>
      <c r="T27" s="1046"/>
      <c r="U27" s="1046"/>
      <c r="V27" s="1046"/>
      <c r="W27" s="1046"/>
      <c r="X27" s="1046"/>
      <c r="Y27" s="1046"/>
      <c r="Z27" s="1046"/>
      <c r="AA27" s="1046"/>
      <c r="AB27" s="1046"/>
      <c r="AC27" s="1046"/>
      <c r="AD27" s="1046"/>
      <c r="AE27" s="1051"/>
      <c r="AF27" s="1047"/>
      <c r="AG27" s="1112"/>
      <c r="AH27" s="1047"/>
      <c r="AI27" s="1047"/>
      <c r="AJ27" s="1047"/>
      <c r="AK27" s="1047"/>
      <c r="AL27" s="1047"/>
      <c r="AM27" s="1047"/>
      <c r="AN27" s="1047"/>
      <c r="AO27" s="1047"/>
      <c r="AP27" s="1047"/>
      <c r="AQ27" s="1047"/>
      <c r="CB27" s="1049"/>
    </row>
    <row r="28" spans="1:80" s="1054" customFormat="1" ht="15" customHeight="1">
      <c r="A28" s="1110" t="s">
        <v>976</v>
      </c>
      <c r="B28" s="1110"/>
      <c r="C28" s="1110"/>
      <c r="D28" s="1110"/>
      <c r="E28" s="1110"/>
      <c r="F28" s="1110"/>
      <c r="G28" s="1110"/>
      <c r="H28" s="1110"/>
      <c r="I28" s="1110"/>
      <c r="J28" s="1110"/>
      <c r="K28" s="1110"/>
      <c r="L28" s="1110"/>
      <c r="M28" s="1110"/>
      <c r="N28" s="1110"/>
      <c r="O28" s="1110"/>
      <c r="P28" s="1110"/>
      <c r="Q28" s="1110"/>
      <c r="R28" s="1110"/>
      <c r="S28" s="1110"/>
      <c r="T28" s="1110"/>
      <c r="U28" s="1110"/>
      <c r="V28" s="1110"/>
      <c r="W28" s="1110"/>
      <c r="X28" s="1110"/>
      <c r="Y28" s="1110"/>
      <c r="Z28" s="1110"/>
      <c r="AA28" s="1110"/>
      <c r="AB28" s="1110"/>
      <c r="AC28" s="1110"/>
      <c r="AD28" s="1110"/>
      <c r="AE28" s="1110"/>
      <c r="AF28" s="1053"/>
      <c r="AG28" s="1112"/>
      <c r="AH28" s="1053"/>
      <c r="AI28" s="1053"/>
      <c r="AJ28" s="1053"/>
      <c r="AK28" s="1053"/>
      <c r="AL28" s="1053"/>
      <c r="AM28" s="1053"/>
      <c r="AN28" s="1053"/>
      <c r="AO28" s="1053"/>
      <c r="AP28" s="1053"/>
      <c r="AQ28" s="1053"/>
      <c r="CB28" s="1055"/>
    </row>
    <row r="29" spans="1:80" s="1054" customFormat="1" ht="8.25" hidden="1" customHeight="1">
      <c r="A29" s="1110"/>
      <c r="B29" s="1110"/>
      <c r="C29" s="1110"/>
      <c r="D29" s="1110"/>
      <c r="E29" s="1110"/>
      <c r="F29" s="1110"/>
      <c r="G29" s="1110"/>
      <c r="H29" s="1110"/>
      <c r="I29" s="1110"/>
      <c r="J29" s="1110"/>
      <c r="K29" s="1110"/>
      <c r="L29" s="1110"/>
      <c r="M29" s="1110"/>
      <c r="N29" s="1110"/>
      <c r="O29" s="1110"/>
      <c r="P29" s="1110"/>
      <c r="Q29" s="1110"/>
      <c r="R29" s="1110"/>
      <c r="S29" s="1110"/>
      <c r="T29" s="1110"/>
      <c r="U29" s="1110"/>
      <c r="V29" s="1110"/>
      <c r="W29" s="1110"/>
      <c r="X29" s="1110"/>
      <c r="Y29" s="1110"/>
      <c r="Z29" s="1110"/>
      <c r="AA29" s="1110"/>
      <c r="AB29" s="1110"/>
      <c r="AC29" s="1110"/>
      <c r="AD29" s="1110"/>
      <c r="AE29" s="1110"/>
      <c r="AF29" s="1053"/>
      <c r="AG29" s="1112"/>
      <c r="AH29" s="1053"/>
      <c r="AI29" s="1053"/>
      <c r="AJ29" s="1053"/>
      <c r="AK29" s="1053"/>
      <c r="AL29" s="1053"/>
      <c r="AM29" s="1053"/>
      <c r="AN29" s="1053"/>
      <c r="AO29" s="1053"/>
      <c r="AP29" s="1053"/>
      <c r="AQ29" s="1053"/>
      <c r="CB29" s="1055"/>
    </row>
    <row r="30" spans="1:80" s="1054" customFormat="1" ht="16.5" hidden="1" customHeight="1">
      <c r="A30" s="1110"/>
      <c r="B30" s="1110"/>
      <c r="C30" s="1110"/>
      <c r="D30" s="1110"/>
      <c r="E30" s="1110"/>
      <c r="F30" s="1110"/>
      <c r="G30" s="1110"/>
      <c r="H30" s="1110"/>
      <c r="I30" s="1110"/>
      <c r="J30" s="1110"/>
      <c r="K30" s="1110"/>
      <c r="L30" s="1110"/>
      <c r="M30" s="1110"/>
      <c r="N30" s="1110"/>
      <c r="O30" s="1110"/>
      <c r="P30" s="1110"/>
      <c r="Q30" s="1110"/>
      <c r="R30" s="1110"/>
      <c r="S30" s="1110"/>
      <c r="T30" s="1110"/>
      <c r="U30" s="1110"/>
      <c r="V30" s="1110"/>
      <c r="W30" s="1110"/>
      <c r="X30" s="1110"/>
      <c r="Y30" s="1110"/>
      <c r="Z30" s="1110"/>
      <c r="AA30" s="1110"/>
      <c r="AB30" s="1110"/>
      <c r="AC30" s="1110"/>
      <c r="AD30" s="1110"/>
      <c r="AE30" s="1110"/>
      <c r="AF30" s="1053"/>
      <c r="AG30" s="1112"/>
      <c r="AH30" s="1053"/>
      <c r="AI30" s="1053"/>
      <c r="AJ30" s="1053"/>
      <c r="AK30" s="1053"/>
      <c r="AL30" s="1053"/>
      <c r="AM30" s="1053"/>
      <c r="AN30" s="1053"/>
      <c r="AO30" s="1053"/>
      <c r="AP30" s="1053"/>
      <c r="AQ30" s="1053"/>
      <c r="CB30" s="1055"/>
    </row>
    <row r="31" spans="1:80">
      <c r="A31" s="1056" t="s">
        <v>977</v>
      </c>
      <c r="B31" s="1056"/>
      <c r="C31" s="1056"/>
      <c r="D31" s="1056"/>
      <c r="E31" s="1056"/>
      <c r="F31" s="1056"/>
      <c r="G31" s="1056"/>
      <c r="H31" s="1056"/>
      <c r="I31" s="1056"/>
      <c r="J31" s="1056"/>
      <c r="K31" s="1056"/>
      <c r="L31" s="1056"/>
      <c r="M31" s="1056"/>
      <c r="N31" s="1056"/>
      <c r="O31" s="1056"/>
      <c r="P31" s="1056"/>
      <c r="Q31" s="1056"/>
      <c r="R31" s="1056"/>
      <c r="S31" s="1056"/>
      <c r="T31" s="1056"/>
      <c r="U31" s="1056"/>
      <c r="V31" s="1056"/>
      <c r="W31" s="1056"/>
      <c r="X31" s="1056"/>
      <c r="Y31" s="1056"/>
      <c r="Z31" s="1056"/>
      <c r="AA31" s="1056"/>
      <c r="AB31" s="1056"/>
      <c r="AC31" s="1056"/>
      <c r="AD31" s="1056"/>
      <c r="AE31" s="1056"/>
      <c r="AF31" s="1047"/>
      <c r="AG31" s="1112"/>
      <c r="AH31" s="1047"/>
      <c r="AI31" s="1047"/>
      <c r="AJ31" s="1047"/>
      <c r="AK31" s="1047"/>
      <c r="AL31" s="1047"/>
      <c r="AM31" s="1047"/>
      <c r="AN31" s="1047"/>
      <c r="AO31" s="1047"/>
      <c r="AP31" s="1047"/>
      <c r="AQ31" s="1047"/>
      <c r="CB31" s="1049"/>
    </row>
    <row r="32" spans="1:80" ht="1.5" customHeight="1">
      <c r="A32" s="1057"/>
      <c r="B32" s="1057"/>
      <c r="C32" s="1057"/>
      <c r="D32" s="1057"/>
      <c r="E32" s="1057"/>
      <c r="F32" s="1057"/>
      <c r="G32" s="1057"/>
      <c r="H32" s="1057"/>
      <c r="I32" s="1057"/>
      <c r="J32" s="1057"/>
      <c r="K32" s="1057"/>
      <c r="L32" s="1057"/>
      <c r="M32" s="1057"/>
      <c r="N32" s="1057"/>
      <c r="O32" s="1057"/>
      <c r="P32" s="1057"/>
      <c r="Q32" s="1057"/>
      <c r="R32" s="1057"/>
      <c r="S32" s="1057"/>
      <c r="T32" s="1057"/>
      <c r="U32" s="1057"/>
      <c r="V32" s="1057"/>
      <c r="W32" s="1057"/>
      <c r="X32" s="1057"/>
      <c r="Y32" s="1057"/>
      <c r="Z32" s="1057"/>
      <c r="AA32" s="1057"/>
      <c r="AB32" s="1057"/>
      <c r="AC32" s="1057"/>
      <c r="AD32" s="1057"/>
      <c r="AE32" s="1057"/>
      <c r="AF32" s="1057"/>
      <c r="AG32" s="1112"/>
      <c r="AH32" s="1047"/>
      <c r="AI32" s="1047"/>
      <c r="AJ32" s="1047"/>
      <c r="AK32" s="1047"/>
      <c r="AL32" s="1047"/>
      <c r="AM32" s="1047"/>
      <c r="AN32" s="1047"/>
      <c r="AO32" s="1047"/>
      <c r="AP32" s="1047"/>
      <c r="AQ32" s="1047"/>
    </row>
    <row r="33" spans="1:43">
      <c r="A33" s="1047" t="s">
        <v>978</v>
      </c>
      <c r="B33" s="1047"/>
      <c r="C33" s="1047"/>
      <c r="D33" s="1047"/>
      <c r="E33" s="1047"/>
      <c r="F33" s="1047"/>
      <c r="G33" s="1047"/>
      <c r="H33" s="1047"/>
      <c r="I33" s="1047"/>
      <c r="J33" s="1047"/>
      <c r="K33" s="1047"/>
      <c r="L33" s="1047"/>
      <c r="M33" s="1047"/>
      <c r="N33" s="1047"/>
      <c r="O33" s="1047"/>
      <c r="P33" s="1047"/>
      <c r="Q33" s="1047"/>
      <c r="R33" s="1047"/>
      <c r="S33" s="1047"/>
      <c r="T33" s="1047"/>
      <c r="U33" s="1047"/>
      <c r="V33" s="1047"/>
      <c r="W33" s="1047"/>
      <c r="X33" s="1047"/>
      <c r="Y33" s="1047"/>
      <c r="Z33" s="1047"/>
      <c r="AA33" s="1047"/>
      <c r="AB33" s="1047"/>
      <c r="AC33" s="1047"/>
      <c r="AD33" s="1047"/>
      <c r="AE33" s="1047"/>
      <c r="AF33" s="1047"/>
      <c r="AG33" s="1047"/>
      <c r="AH33" s="1047"/>
      <c r="AI33" s="1047"/>
      <c r="AJ33" s="1047"/>
      <c r="AK33" s="1047"/>
      <c r="AL33" s="1047"/>
      <c r="AM33" s="1047"/>
      <c r="AN33" s="1047"/>
      <c r="AO33" s="1047"/>
      <c r="AP33" s="1047"/>
      <c r="AQ33" s="1047"/>
    </row>
    <row r="34" spans="1:43" s="1046" customFormat="1" ht="13.5" customHeight="1">
      <c r="A34" s="1058"/>
      <c r="B34" s="1058"/>
      <c r="C34" s="1058"/>
      <c r="D34" s="1058"/>
      <c r="E34" s="1058"/>
      <c r="F34" s="1058"/>
      <c r="G34" s="1058"/>
      <c r="H34" s="1058"/>
      <c r="I34" s="1058"/>
      <c r="J34" s="1058"/>
      <c r="K34" s="1058"/>
      <c r="L34" s="1058"/>
      <c r="M34" s="1058"/>
      <c r="N34" s="1058"/>
      <c r="O34" s="1058"/>
      <c r="P34" s="1058"/>
      <c r="Q34" s="1058"/>
      <c r="R34" s="1058"/>
      <c r="S34" s="1058"/>
      <c r="T34" s="1058"/>
      <c r="U34" s="1058"/>
      <c r="V34" s="1058"/>
      <c r="W34" s="1058"/>
      <c r="X34" s="1058"/>
      <c r="Y34" s="1058"/>
      <c r="Z34" s="1058"/>
      <c r="AA34" s="1058"/>
      <c r="AB34" s="1058"/>
      <c r="AC34" s="1058"/>
      <c r="AD34" s="1058"/>
      <c r="AE34" s="1058"/>
      <c r="AF34" s="1058"/>
      <c r="AG34" s="1058"/>
      <c r="AH34" s="1059" t="s">
        <v>979</v>
      </c>
      <c r="AI34" s="1059" t="s">
        <v>980</v>
      </c>
      <c r="AJ34" s="1059" t="s">
        <v>981</v>
      </c>
      <c r="AK34" s="1059" t="s">
        <v>982</v>
      </c>
      <c r="AL34" s="1059" t="s">
        <v>983</v>
      </c>
      <c r="AM34" s="1059" t="s">
        <v>984</v>
      </c>
      <c r="AN34" s="1059" t="s">
        <v>985</v>
      </c>
      <c r="AO34" s="1060"/>
      <c r="AP34" s="1058"/>
      <c r="AQ34" s="1058"/>
    </row>
    <row r="35" spans="1:43" s="1046" customFormat="1" ht="74.25" customHeight="1">
      <c r="A35" s="1058"/>
      <c r="B35" s="1058"/>
      <c r="C35" s="1058"/>
      <c r="D35" s="1058"/>
      <c r="E35" s="1058"/>
      <c r="F35" s="1058"/>
      <c r="G35" s="1058"/>
      <c r="H35" s="1058"/>
      <c r="I35" s="1058"/>
      <c r="J35" s="1058"/>
      <c r="K35" s="1058"/>
      <c r="L35" s="1058"/>
      <c r="M35" s="1058"/>
      <c r="N35" s="1058"/>
      <c r="O35" s="1058"/>
      <c r="P35" s="1058"/>
      <c r="Q35" s="1058"/>
      <c r="R35" s="1058"/>
      <c r="S35" s="1058"/>
      <c r="T35" s="1058"/>
      <c r="U35" s="1058"/>
      <c r="V35" s="1058"/>
      <c r="W35" s="1058"/>
      <c r="X35" s="1058"/>
      <c r="Y35" s="1058"/>
      <c r="Z35" s="1058"/>
      <c r="AA35" s="1058"/>
      <c r="AB35" s="1058"/>
      <c r="AC35" s="1058"/>
      <c r="AD35" s="1058"/>
      <c r="AE35" s="1058"/>
      <c r="AF35" s="1058"/>
      <c r="AG35" s="1058"/>
      <c r="AH35" s="1059">
        <f>I20</f>
        <v>0</v>
      </c>
      <c r="AI35" s="1059">
        <f>I21</f>
        <v>0</v>
      </c>
      <c r="AJ35" s="1059">
        <f>I22</f>
        <v>0</v>
      </c>
      <c r="AK35" s="1059">
        <f>I23</f>
        <v>0</v>
      </c>
      <c r="AL35" s="1059">
        <f>I24</f>
        <v>0</v>
      </c>
      <c r="AM35" s="1059">
        <f>I25</f>
        <v>0</v>
      </c>
      <c r="AN35" s="1059">
        <f>I26</f>
        <v>0</v>
      </c>
      <c r="AO35" s="1060"/>
      <c r="AP35" s="1058"/>
      <c r="AQ35" s="1058"/>
    </row>
    <row r="36" spans="1:43">
      <c r="A36" s="1047"/>
      <c r="B36" s="1047"/>
      <c r="C36" s="1047"/>
      <c r="D36" s="1047"/>
      <c r="E36" s="1047"/>
      <c r="F36" s="1047"/>
      <c r="G36" s="1047"/>
      <c r="H36" s="1047"/>
      <c r="I36" s="1047"/>
      <c r="J36" s="1047"/>
      <c r="K36" s="1047"/>
      <c r="L36" s="1047"/>
      <c r="M36" s="1047"/>
      <c r="N36" s="1047"/>
      <c r="O36" s="1047"/>
      <c r="P36" s="1047"/>
      <c r="Q36" s="1047"/>
      <c r="R36" s="1047"/>
      <c r="S36" s="1047"/>
      <c r="T36" s="1047"/>
      <c r="U36" s="1047"/>
      <c r="V36" s="1047"/>
      <c r="W36" s="1047"/>
      <c r="X36" s="1047"/>
      <c r="Y36" s="1047"/>
      <c r="Z36" s="1047"/>
      <c r="AA36" s="1047"/>
      <c r="AB36" s="1047"/>
      <c r="AC36" s="1047"/>
      <c r="AD36" s="1047"/>
      <c r="AE36" s="1047"/>
      <c r="AF36" s="1047"/>
      <c r="AG36" s="1047"/>
      <c r="AH36" s="1047"/>
      <c r="AI36" s="1047"/>
      <c r="AJ36" s="1047"/>
      <c r="AK36" s="1047"/>
      <c r="AL36" s="1047"/>
      <c r="AM36" s="1047"/>
      <c r="AN36" s="1047"/>
      <c r="AO36" s="1047"/>
      <c r="AP36" s="1047"/>
      <c r="AQ36" s="1047"/>
    </row>
    <row r="37" spans="1:43">
      <c r="A37" s="1047"/>
      <c r="B37" s="1047"/>
      <c r="C37" s="1047"/>
      <c r="D37" s="1047"/>
      <c r="E37" s="1047"/>
      <c r="F37" s="1047"/>
      <c r="G37" s="1047"/>
      <c r="H37" s="1047"/>
      <c r="I37" s="1047"/>
      <c r="J37" s="1047"/>
      <c r="K37" s="1047"/>
      <c r="L37" s="1047"/>
      <c r="M37" s="1047"/>
      <c r="N37" s="1047"/>
      <c r="O37" s="1047"/>
      <c r="P37" s="1047"/>
      <c r="Q37" s="1047"/>
      <c r="R37" s="1047"/>
      <c r="S37" s="1047"/>
      <c r="T37" s="1047"/>
      <c r="U37" s="1047"/>
      <c r="V37" s="1047"/>
      <c r="W37" s="1047"/>
      <c r="X37" s="1047"/>
      <c r="Y37" s="1047"/>
      <c r="Z37" s="1047"/>
      <c r="AA37" s="1047"/>
      <c r="AB37" s="1047"/>
      <c r="AC37" s="1047"/>
      <c r="AD37" s="1047"/>
      <c r="AE37" s="1047"/>
      <c r="AF37" s="1047"/>
      <c r="AG37" s="1047"/>
      <c r="AH37" s="1047"/>
      <c r="AI37" s="1047"/>
      <c r="AJ37" s="1047"/>
      <c r="AK37" s="1047"/>
      <c r="AL37" s="1047"/>
      <c r="AM37" s="1047"/>
      <c r="AN37" s="1047"/>
      <c r="AO37" s="1047"/>
      <c r="AP37" s="1047"/>
      <c r="AQ37" s="1047"/>
    </row>
    <row r="38" spans="1:43">
      <c r="A38" s="1047"/>
      <c r="B38" s="1047"/>
      <c r="C38" s="1047"/>
      <c r="D38" s="1047"/>
      <c r="E38" s="1047"/>
      <c r="F38" s="1047"/>
      <c r="G38" s="1047"/>
      <c r="H38" s="1047"/>
      <c r="I38" s="1047"/>
      <c r="J38" s="1047"/>
      <c r="K38" s="1047"/>
      <c r="L38" s="1047"/>
      <c r="M38" s="1047"/>
      <c r="N38" s="1047"/>
      <c r="O38" s="1047"/>
      <c r="P38" s="1047"/>
      <c r="Q38" s="1047"/>
      <c r="R38" s="1047"/>
      <c r="S38" s="1047"/>
      <c r="T38" s="1047"/>
      <c r="U38" s="1047"/>
      <c r="V38" s="1047"/>
      <c r="W38" s="1047"/>
      <c r="X38" s="1047"/>
      <c r="Y38" s="1047"/>
      <c r="Z38" s="1047"/>
      <c r="AA38" s="1047"/>
      <c r="AB38" s="1047"/>
      <c r="AC38" s="1047"/>
      <c r="AD38" s="1047"/>
      <c r="AE38" s="1047"/>
      <c r="AF38" s="1047"/>
      <c r="AG38" s="1047"/>
      <c r="AH38" s="1047"/>
      <c r="AI38" s="1047"/>
      <c r="AJ38" s="1047"/>
      <c r="AK38" s="1047"/>
      <c r="AL38" s="1047"/>
      <c r="AM38" s="1047"/>
      <c r="AN38" s="1047"/>
      <c r="AO38" s="1047"/>
      <c r="AP38" s="1047"/>
      <c r="AQ38" s="1047"/>
    </row>
    <row r="39" spans="1:43">
      <c r="A39" s="1047"/>
      <c r="B39" s="1047"/>
      <c r="C39" s="1047"/>
      <c r="D39" s="1047"/>
      <c r="E39" s="1047"/>
      <c r="F39" s="1047"/>
      <c r="G39" s="1047"/>
      <c r="H39" s="1047"/>
      <c r="I39" s="1047"/>
      <c r="J39" s="1047"/>
      <c r="K39" s="1047"/>
      <c r="L39" s="1047"/>
      <c r="M39" s="1047"/>
      <c r="N39" s="1047"/>
      <c r="O39" s="1047"/>
      <c r="P39" s="1047"/>
      <c r="Q39" s="1047"/>
      <c r="R39" s="1047"/>
      <c r="S39" s="1047"/>
      <c r="T39" s="1047"/>
      <c r="U39" s="1047"/>
      <c r="V39" s="1047"/>
      <c r="W39" s="1047"/>
      <c r="X39" s="1047"/>
      <c r="Y39" s="1047"/>
      <c r="Z39" s="1047"/>
      <c r="AA39" s="1047"/>
      <c r="AB39" s="1047"/>
      <c r="AC39" s="1047"/>
      <c r="AD39" s="1047"/>
      <c r="AE39" s="1047"/>
      <c r="AF39" s="1047"/>
      <c r="AG39" s="1047"/>
      <c r="AH39" s="1047"/>
      <c r="AI39" s="1047"/>
      <c r="AJ39" s="1047"/>
      <c r="AK39" s="1047"/>
      <c r="AL39" s="1047"/>
      <c r="AM39" s="1047"/>
      <c r="AN39" s="1047"/>
      <c r="AO39" s="1047"/>
      <c r="AP39" s="1047"/>
      <c r="AQ39" s="1047"/>
    </row>
    <row r="40" spans="1:43">
      <c r="A40" s="1047"/>
      <c r="B40" s="1047"/>
      <c r="C40" s="1047"/>
      <c r="D40" s="1047"/>
      <c r="E40" s="1047"/>
      <c r="F40" s="1047"/>
      <c r="G40" s="1047"/>
      <c r="H40" s="1047"/>
      <c r="I40" s="1047"/>
      <c r="J40" s="1047"/>
      <c r="K40" s="1047"/>
      <c r="L40" s="1047"/>
      <c r="M40" s="1047"/>
      <c r="N40" s="1047"/>
      <c r="O40" s="1047"/>
      <c r="P40" s="1047"/>
      <c r="Q40" s="1047"/>
      <c r="R40" s="1047"/>
      <c r="S40" s="1047"/>
      <c r="T40" s="1047"/>
      <c r="U40" s="1047"/>
      <c r="V40" s="1047"/>
      <c r="W40" s="1047"/>
      <c r="X40" s="1047"/>
      <c r="Y40" s="1047"/>
      <c r="Z40" s="1047"/>
      <c r="AA40" s="1047"/>
      <c r="AB40" s="1047"/>
      <c r="AC40" s="1047"/>
      <c r="AD40" s="1047"/>
      <c r="AE40" s="1047"/>
      <c r="AF40" s="1047"/>
      <c r="AG40" s="1047"/>
      <c r="AH40" s="1047"/>
      <c r="AI40" s="1047"/>
      <c r="AJ40" s="1047"/>
      <c r="AK40" s="1047"/>
      <c r="AL40" s="1047"/>
      <c r="AM40" s="1047"/>
      <c r="AN40" s="1047"/>
      <c r="AO40" s="1047"/>
      <c r="AP40" s="1047"/>
      <c r="AQ40" s="1047"/>
    </row>
    <row r="41" spans="1:43">
      <c r="A41" s="1047"/>
      <c r="B41" s="1047"/>
      <c r="C41" s="1047"/>
      <c r="D41" s="1047"/>
      <c r="E41" s="1047"/>
      <c r="F41" s="1047"/>
      <c r="G41" s="1047"/>
      <c r="H41" s="1047"/>
      <c r="I41" s="1047"/>
      <c r="J41" s="1047"/>
      <c r="K41" s="1047"/>
      <c r="L41" s="1047"/>
      <c r="M41" s="1047"/>
      <c r="N41" s="1047"/>
      <c r="O41" s="1047"/>
      <c r="P41" s="1047"/>
      <c r="Q41" s="1047"/>
      <c r="R41" s="1047"/>
      <c r="S41" s="1047"/>
      <c r="T41" s="1047"/>
      <c r="U41" s="1047"/>
      <c r="V41" s="1047"/>
      <c r="W41" s="1047"/>
      <c r="X41" s="1047"/>
      <c r="Y41" s="1047"/>
      <c r="Z41" s="1047"/>
      <c r="AA41" s="1047"/>
      <c r="AB41" s="1047"/>
      <c r="AC41" s="1047"/>
      <c r="AD41" s="1047"/>
      <c r="AE41" s="1047"/>
      <c r="AF41" s="1047"/>
      <c r="AG41" s="1047"/>
      <c r="AH41" s="1047"/>
      <c r="AI41" s="1047"/>
      <c r="AJ41" s="1047"/>
      <c r="AK41" s="1047"/>
      <c r="AL41" s="1047"/>
      <c r="AM41" s="1047"/>
      <c r="AN41" s="1047"/>
      <c r="AO41" s="1047"/>
      <c r="AP41" s="1047"/>
      <c r="AQ41" s="1047"/>
    </row>
    <row r="42" spans="1:43">
      <c r="A42" s="1047"/>
      <c r="B42" s="1047"/>
      <c r="C42" s="1047"/>
      <c r="D42" s="1047"/>
      <c r="E42" s="1047"/>
      <c r="F42" s="1047"/>
      <c r="G42" s="1047"/>
      <c r="H42" s="1047"/>
      <c r="I42" s="1047"/>
      <c r="J42" s="1047"/>
      <c r="K42" s="1047"/>
      <c r="L42" s="1047"/>
      <c r="M42" s="1047"/>
      <c r="N42" s="1047"/>
      <c r="O42" s="1047"/>
      <c r="P42" s="1047"/>
      <c r="Q42" s="1047"/>
      <c r="R42" s="1047"/>
      <c r="S42" s="1047"/>
      <c r="T42" s="1047"/>
      <c r="U42" s="1047"/>
      <c r="V42" s="1047"/>
      <c r="W42" s="1047"/>
      <c r="X42" s="1047"/>
      <c r="Y42" s="1047"/>
      <c r="Z42" s="1047"/>
      <c r="AA42" s="1047"/>
      <c r="AB42" s="1047"/>
      <c r="AC42" s="1047"/>
      <c r="AD42" s="1047"/>
      <c r="AE42" s="1047"/>
      <c r="AF42" s="1047"/>
      <c r="AG42" s="1047"/>
      <c r="AH42" s="1047"/>
      <c r="AI42" s="1047"/>
      <c r="AJ42" s="1047"/>
      <c r="AK42" s="1047"/>
      <c r="AL42" s="1047"/>
      <c r="AM42" s="1047"/>
      <c r="AN42" s="1047"/>
      <c r="AO42" s="1047"/>
      <c r="AP42" s="1047"/>
      <c r="AQ42" s="1047"/>
    </row>
    <row r="43" spans="1:43">
      <c r="A43" s="1047"/>
      <c r="B43" s="1047"/>
      <c r="C43" s="1047"/>
      <c r="D43" s="1047"/>
      <c r="E43" s="1047"/>
      <c r="F43" s="1047"/>
      <c r="G43" s="1047"/>
      <c r="H43" s="1047"/>
      <c r="I43" s="1047"/>
      <c r="J43" s="1047"/>
      <c r="K43" s="1047"/>
      <c r="L43" s="1047"/>
      <c r="M43" s="1047"/>
      <c r="N43" s="1047"/>
      <c r="O43" s="1047"/>
      <c r="P43" s="1047"/>
      <c r="Q43" s="1047"/>
      <c r="R43" s="1047"/>
      <c r="S43" s="1047"/>
      <c r="T43" s="1047"/>
      <c r="U43" s="1047"/>
      <c r="V43" s="1047"/>
      <c r="W43" s="1047"/>
      <c r="X43" s="1047"/>
      <c r="Y43" s="1047"/>
      <c r="Z43" s="1047"/>
      <c r="AA43" s="1047"/>
      <c r="AB43" s="1047"/>
      <c r="AC43" s="1047"/>
      <c r="AD43" s="1047"/>
      <c r="AE43" s="1047"/>
      <c r="AF43" s="1047"/>
      <c r="AG43" s="1047"/>
      <c r="AH43" s="1047"/>
      <c r="AI43" s="1047"/>
      <c r="AJ43" s="1047"/>
      <c r="AK43" s="1047"/>
      <c r="AL43" s="1047"/>
      <c r="AM43" s="1047"/>
      <c r="AN43" s="1047"/>
      <c r="AO43" s="1047"/>
      <c r="AP43" s="1047"/>
      <c r="AQ43" s="1047"/>
    </row>
    <row r="44" spans="1:43">
      <c r="A44" s="1047"/>
      <c r="B44" s="1047"/>
      <c r="C44" s="1047"/>
      <c r="D44" s="1047"/>
      <c r="E44" s="1047"/>
      <c r="F44" s="1047"/>
      <c r="G44" s="1047"/>
      <c r="H44" s="1047"/>
      <c r="I44" s="1047"/>
      <c r="J44" s="1047"/>
      <c r="K44" s="1047"/>
      <c r="L44" s="1047"/>
      <c r="M44" s="1047"/>
      <c r="N44" s="1047"/>
      <c r="O44" s="1047"/>
      <c r="P44" s="1047"/>
      <c r="Q44" s="1047"/>
      <c r="R44" s="1047"/>
      <c r="S44" s="1047"/>
      <c r="T44" s="1047"/>
      <c r="U44" s="1047"/>
      <c r="V44" s="1047"/>
      <c r="W44" s="1047"/>
      <c r="X44" s="1047"/>
      <c r="Y44" s="1047"/>
      <c r="Z44" s="1047"/>
      <c r="AA44" s="1047"/>
      <c r="AB44" s="1047"/>
      <c r="AC44" s="1047"/>
      <c r="AD44" s="1047"/>
      <c r="AE44" s="1047"/>
      <c r="AF44" s="1047"/>
      <c r="AG44" s="1047"/>
      <c r="AH44" s="1047"/>
      <c r="AI44" s="1047"/>
      <c r="AJ44" s="1047"/>
      <c r="AK44" s="1047"/>
      <c r="AL44" s="1047"/>
      <c r="AM44" s="1047"/>
      <c r="AN44" s="1047"/>
      <c r="AO44" s="1047"/>
      <c r="AP44" s="1047"/>
      <c r="AQ44" s="1047"/>
    </row>
    <row r="45" spans="1:43">
      <c r="A45" s="1047"/>
      <c r="B45" s="1047"/>
      <c r="C45" s="1047"/>
      <c r="D45" s="1047"/>
      <c r="E45" s="1047"/>
      <c r="F45" s="1047"/>
      <c r="G45" s="1047"/>
      <c r="H45" s="1047"/>
      <c r="I45" s="1047"/>
      <c r="J45" s="1047"/>
      <c r="K45" s="1047"/>
      <c r="L45" s="1047"/>
      <c r="M45" s="1047"/>
      <c r="N45" s="1047"/>
      <c r="O45" s="1047"/>
      <c r="P45" s="1047"/>
      <c r="Q45" s="1047"/>
      <c r="R45" s="1047"/>
      <c r="S45" s="1047"/>
      <c r="T45" s="1047"/>
      <c r="U45" s="1047"/>
      <c r="V45" s="1047"/>
      <c r="W45" s="1047"/>
      <c r="X45" s="1047"/>
      <c r="Y45" s="1047"/>
      <c r="Z45" s="1047"/>
      <c r="AA45" s="1047"/>
      <c r="AB45" s="1047"/>
      <c r="AC45" s="1047"/>
      <c r="AD45" s="1047"/>
      <c r="AE45" s="1047"/>
      <c r="AF45" s="1047"/>
      <c r="AG45" s="1047"/>
      <c r="AH45" s="1047"/>
      <c r="AI45" s="1047"/>
      <c r="AJ45" s="1047"/>
      <c r="AK45" s="1047"/>
      <c r="AL45" s="1047"/>
      <c r="AM45" s="1047"/>
      <c r="AN45" s="1047"/>
      <c r="AO45" s="1047"/>
      <c r="AP45" s="1047"/>
      <c r="AQ45" s="1047"/>
    </row>
    <row r="46" spans="1:43">
      <c r="A46" s="1047"/>
      <c r="B46" s="1047"/>
      <c r="C46" s="1047"/>
      <c r="D46" s="1047"/>
      <c r="E46" s="1047"/>
      <c r="F46" s="1047"/>
      <c r="G46" s="1047"/>
      <c r="H46" s="1047"/>
      <c r="I46" s="1047"/>
      <c r="J46" s="1047"/>
      <c r="K46" s="1047"/>
      <c r="L46" s="1047"/>
      <c r="M46" s="1047"/>
      <c r="N46" s="1047"/>
      <c r="O46" s="1047"/>
      <c r="P46" s="1047"/>
      <c r="Q46" s="1047"/>
      <c r="R46" s="1047"/>
      <c r="S46" s="1047"/>
      <c r="T46" s="1047"/>
      <c r="U46" s="1047"/>
      <c r="V46" s="1047"/>
      <c r="W46" s="1047"/>
      <c r="X46" s="1047"/>
      <c r="Y46" s="1047"/>
      <c r="Z46" s="1047"/>
      <c r="AA46" s="1047"/>
      <c r="AB46" s="1047"/>
      <c r="AC46" s="1047"/>
      <c r="AD46" s="1047"/>
      <c r="AE46" s="1047"/>
      <c r="AF46" s="1047"/>
      <c r="AG46" s="1047"/>
      <c r="AH46" s="1047"/>
      <c r="AI46" s="1047"/>
      <c r="AJ46" s="1047"/>
      <c r="AK46" s="1047"/>
      <c r="AL46" s="1047"/>
      <c r="AM46" s="1047"/>
      <c r="AN46" s="1047"/>
      <c r="AO46" s="1047"/>
      <c r="AP46" s="1047"/>
      <c r="AQ46" s="1047"/>
    </row>
  </sheetData>
  <mergeCells count="26">
    <mergeCell ref="Z1:AD1"/>
    <mergeCell ref="AG1:AG32"/>
    <mergeCell ref="W2:AE2"/>
    <mergeCell ref="A4:AE4"/>
    <mergeCell ref="B6:AD7"/>
    <mergeCell ref="B9:G9"/>
    <mergeCell ref="H9:AD9"/>
    <mergeCell ref="B10:G10"/>
    <mergeCell ref="H10:AD10"/>
    <mergeCell ref="B12:AD13"/>
    <mergeCell ref="B14:AD15"/>
    <mergeCell ref="C20:H20"/>
    <mergeCell ref="I20:AC20"/>
    <mergeCell ref="C21:H21"/>
    <mergeCell ref="I21:AC21"/>
    <mergeCell ref="C26:H26"/>
    <mergeCell ref="C22:H22"/>
    <mergeCell ref="I22:AC22"/>
    <mergeCell ref="I26:AC26"/>
    <mergeCell ref="A28:AE30"/>
    <mergeCell ref="C23:H23"/>
    <mergeCell ref="I23:AC23"/>
    <mergeCell ref="C24:H24"/>
    <mergeCell ref="I24:AC24"/>
    <mergeCell ref="C25:H25"/>
    <mergeCell ref="I25:AC25"/>
  </mergeCells>
  <phoneticPr fontId="8"/>
  <conditionalFormatting sqref="AH35:AO35">
    <cfRule type="cellIs" dxfId="4" priority="1" stopIfTrue="1" operator="equal">
      <formula>0</formula>
    </cfRule>
  </conditionalFormatting>
  <pageMargins left="0.78700000000000003" right="0.78700000000000003" top="0.98399999999999999" bottom="0.98399999999999999" header="0.51200000000000001" footer="0.51200000000000001"/>
  <pageSetup paperSize="9" orientation="portrait" r:id="rId1"/>
  <headerFooter alignWithMargins="0"/>
  <colBreaks count="1" manualBreakCount="1">
    <brk id="3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08"/>
  <sheetViews>
    <sheetView view="pageBreakPreview" zoomScaleNormal="100" zoomScaleSheetLayoutView="100" workbookViewId="0"/>
  </sheetViews>
  <sheetFormatPr defaultColWidth="3" defaultRowHeight="13.5"/>
  <cols>
    <col min="1" max="1" width="3" style="1048"/>
    <col min="2" max="31" width="3" style="1048" customWidth="1"/>
    <col min="32" max="32" width="0.7109375" style="1048" customWidth="1"/>
    <col min="33" max="33" width="8.140625" style="1048" customWidth="1"/>
    <col min="34" max="41" width="12.140625" style="1048" customWidth="1"/>
    <col min="42" max="16384" width="3" style="1048"/>
  </cols>
  <sheetData>
    <row r="1" spans="1:43" s="1039" customFormat="1" ht="21.75" customHeight="1">
      <c r="AA1" s="1111" t="s">
        <v>986</v>
      </c>
      <c r="AB1" s="1111"/>
      <c r="AC1" s="1111"/>
      <c r="AD1" s="1111"/>
      <c r="AE1" s="1061"/>
      <c r="AF1" s="1062"/>
      <c r="AG1" s="1136" t="s">
        <v>960</v>
      </c>
      <c r="AH1" s="1041"/>
      <c r="AI1" s="1041"/>
      <c r="AJ1" s="1041"/>
      <c r="AK1" s="1041"/>
      <c r="AL1" s="1041"/>
      <c r="AM1" s="1041"/>
      <c r="AN1" s="1041"/>
      <c r="AO1" s="1041"/>
      <c r="AP1" s="1041"/>
      <c r="AQ1" s="1041"/>
    </row>
    <row r="2" spans="1:43" s="1039" customFormat="1" ht="21.75" customHeight="1">
      <c r="A2" s="1114" t="s">
        <v>987</v>
      </c>
      <c r="B2" s="1114"/>
      <c r="C2" s="1114"/>
      <c r="D2" s="1114"/>
      <c r="E2" s="1114"/>
      <c r="F2" s="1114"/>
      <c r="G2" s="1114"/>
      <c r="H2" s="1114"/>
      <c r="I2" s="1114"/>
      <c r="J2" s="1114"/>
      <c r="K2" s="1114"/>
      <c r="L2" s="1114"/>
      <c r="M2" s="1114"/>
      <c r="N2" s="1114"/>
      <c r="O2" s="1114"/>
      <c r="P2" s="1114"/>
      <c r="Q2" s="1114"/>
      <c r="R2" s="1114"/>
      <c r="S2" s="1114"/>
      <c r="T2" s="1114"/>
      <c r="U2" s="1114"/>
      <c r="V2" s="1114"/>
      <c r="W2" s="1114"/>
      <c r="X2" s="1114"/>
      <c r="Y2" s="1114"/>
      <c r="Z2" s="1114"/>
      <c r="AA2" s="1114"/>
      <c r="AB2" s="1114"/>
      <c r="AC2" s="1114"/>
      <c r="AD2" s="1114"/>
      <c r="AE2" s="1114"/>
      <c r="AF2" s="1062"/>
      <c r="AG2" s="1136"/>
      <c r="AH2" s="1041"/>
      <c r="AI2" s="1041"/>
      <c r="AJ2" s="1041"/>
      <c r="AK2" s="1041"/>
      <c r="AL2" s="1041"/>
      <c r="AM2" s="1041"/>
      <c r="AN2" s="1041"/>
      <c r="AO2" s="1041"/>
      <c r="AP2" s="1041"/>
      <c r="AQ2" s="1041"/>
    </row>
    <row r="3" spans="1:43" s="1039" customFormat="1" ht="15" customHeight="1">
      <c r="B3" s="1063"/>
      <c r="C3" s="1063"/>
      <c r="D3" s="1063"/>
      <c r="E3" s="1063"/>
      <c r="F3" s="1063"/>
      <c r="G3" s="1063"/>
      <c r="H3" s="1063"/>
      <c r="I3" s="1063"/>
      <c r="J3" s="1063"/>
      <c r="K3" s="1063"/>
      <c r="L3" s="1063"/>
      <c r="M3" s="1063"/>
      <c r="N3" s="1063"/>
      <c r="O3" s="1063"/>
      <c r="P3" s="1063"/>
      <c r="Q3" s="1063"/>
      <c r="R3" s="1063"/>
      <c r="S3" s="1063"/>
      <c r="T3" s="1063"/>
      <c r="U3" s="1063"/>
      <c r="V3" s="1063"/>
      <c r="AA3" s="1042"/>
      <c r="AB3" s="1042"/>
      <c r="AC3" s="1042"/>
      <c r="AD3" s="1042"/>
      <c r="AE3" s="1042"/>
      <c r="AF3" s="1062"/>
      <c r="AG3" s="1136"/>
      <c r="AH3" s="1041"/>
      <c r="AI3" s="1041"/>
      <c r="AJ3" s="1041"/>
      <c r="AK3" s="1041"/>
      <c r="AL3" s="1041"/>
      <c r="AM3" s="1041"/>
      <c r="AN3" s="1041"/>
      <c r="AO3" s="1041"/>
      <c r="AP3" s="1041"/>
      <c r="AQ3" s="1041"/>
    </row>
    <row r="4" spans="1:43" s="1039" customFormat="1" ht="30" customHeight="1">
      <c r="B4" s="1116" t="s">
        <v>964</v>
      </c>
      <c r="C4" s="1116"/>
      <c r="D4" s="1116"/>
      <c r="E4" s="1116"/>
      <c r="F4" s="1116"/>
      <c r="G4" s="1116"/>
      <c r="H4" s="1116"/>
      <c r="I4" s="1116"/>
      <c r="J4" s="1116"/>
      <c r="K4" s="1116"/>
      <c r="L4" s="1116"/>
      <c r="M4" s="1116"/>
      <c r="N4" s="1116"/>
      <c r="O4" s="1116"/>
      <c r="P4" s="1116"/>
      <c r="Q4" s="1116"/>
      <c r="R4" s="1116"/>
      <c r="S4" s="1116"/>
      <c r="T4" s="1116"/>
      <c r="U4" s="1116"/>
      <c r="V4" s="1116"/>
      <c r="W4" s="1116"/>
      <c r="X4" s="1116"/>
      <c r="Y4" s="1116"/>
      <c r="Z4" s="1116"/>
      <c r="AA4" s="1116"/>
      <c r="AB4" s="1116"/>
      <c r="AC4" s="1116"/>
      <c r="AD4" s="1042"/>
      <c r="AF4" s="1062"/>
      <c r="AG4" s="1136"/>
      <c r="AH4" s="1041"/>
      <c r="AI4" s="1041"/>
      <c r="AJ4" s="1041"/>
      <c r="AK4" s="1041"/>
      <c r="AL4" s="1041"/>
      <c r="AM4" s="1041"/>
      <c r="AN4" s="1041"/>
      <c r="AO4" s="1041"/>
      <c r="AP4" s="1041"/>
    </row>
    <row r="5" spans="1:43" s="1039" customFormat="1" ht="12.6" customHeight="1">
      <c r="B5" s="1064"/>
      <c r="C5" s="1064"/>
      <c r="D5" s="1064"/>
      <c r="E5" s="1064"/>
      <c r="F5" s="1064"/>
      <c r="G5" s="1064"/>
      <c r="H5" s="1064"/>
      <c r="I5" s="1064"/>
      <c r="J5" s="1064"/>
      <c r="K5" s="1064"/>
      <c r="L5" s="1064"/>
      <c r="M5" s="1064"/>
      <c r="N5" s="1064"/>
      <c r="O5" s="1064"/>
      <c r="P5" s="1064"/>
      <c r="Q5" s="1064"/>
      <c r="R5" s="1064"/>
      <c r="S5" s="1064"/>
      <c r="T5" s="1064"/>
      <c r="U5" s="1064"/>
      <c r="V5" s="1064"/>
      <c r="W5" s="1064"/>
      <c r="X5" s="1064"/>
      <c r="Y5" s="1064"/>
      <c r="Z5" s="1064"/>
      <c r="AA5" s="1064"/>
      <c r="AB5" s="1064"/>
      <c r="AC5" s="1064"/>
      <c r="AD5" s="1042"/>
      <c r="AF5" s="1062"/>
      <c r="AG5" s="1136"/>
      <c r="AH5" s="1041"/>
      <c r="AI5" s="1041"/>
      <c r="AJ5" s="1041"/>
      <c r="AK5" s="1041"/>
      <c r="AL5" s="1041"/>
      <c r="AM5" s="1041"/>
      <c r="AN5" s="1041"/>
      <c r="AO5" s="1041"/>
      <c r="AP5" s="1041"/>
    </row>
    <row r="6" spans="1:43" s="1039" customFormat="1" ht="21.75" customHeight="1">
      <c r="B6" s="1065" t="s">
        <v>988</v>
      </c>
      <c r="C6" s="1063"/>
      <c r="D6" s="1063"/>
      <c r="E6" s="1063"/>
      <c r="F6" s="1063"/>
      <c r="G6" s="1063"/>
      <c r="H6" s="1063"/>
      <c r="I6" s="1063"/>
      <c r="J6" s="1063"/>
      <c r="K6" s="1063"/>
      <c r="L6" s="1063"/>
      <c r="M6" s="1063"/>
      <c r="N6" s="1063"/>
      <c r="O6" s="1063"/>
      <c r="P6" s="1063"/>
      <c r="Q6" s="1063"/>
      <c r="R6" s="1063"/>
      <c r="S6" s="1063"/>
      <c r="T6" s="1063"/>
      <c r="U6" s="1063"/>
      <c r="V6" s="1063"/>
      <c r="AA6" s="1042"/>
      <c r="AB6" s="1042"/>
      <c r="AC6" s="1042"/>
      <c r="AD6" s="1042"/>
      <c r="AE6" s="1042"/>
      <c r="AF6" s="1062"/>
      <c r="AG6" s="1136"/>
      <c r="AH6" s="1041"/>
      <c r="AI6" s="1041"/>
      <c r="AJ6" s="1041"/>
      <c r="AK6" s="1041"/>
      <c r="AL6" s="1041"/>
      <c r="AM6" s="1041"/>
      <c r="AN6" s="1041"/>
      <c r="AO6" s="1041"/>
      <c r="AP6" s="1041"/>
      <c r="AQ6" s="1041"/>
    </row>
    <row r="7" spans="1:43" s="1039" customFormat="1" ht="12.6" customHeight="1">
      <c r="AA7" s="1042"/>
      <c r="AB7" s="1042"/>
      <c r="AC7" s="1042"/>
      <c r="AD7" s="1042"/>
      <c r="AE7" s="1042"/>
      <c r="AF7" s="1062"/>
      <c r="AG7" s="1136"/>
      <c r="AH7" s="1041"/>
      <c r="AI7" s="1041"/>
      <c r="AJ7" s="1041"/>
      <c r="AK7" s="1041"/>
      <c r="AL7" s="1041"/>
      <c r="AM7" s="1041"/>
      <c r="AN7" s="1041"/>
      <c r="AO7" s="1041"/>
      <c r="AP7" s="1041"/>
      <c r="AQ7" s="1041"/>
    </row>
    <row r="8" spans="1:43" s="1039" customFormat="1" ht="20.100000000000001" customHeight="1">
      <c r="B8" s="1137" t="s">
        <v>989</v>
      </c>
      <c r="C8" s="1138"/>
      <c r="D8" s="1138"/>
      <c r="E8" s="1138"/>
      <c r="F8" s="1139"/>
      <c r="G8" s="1137" t="s">
        <v>990</v>
      </c>
      <c r="H8" s="1138"/>
      <c r="I8" s="1138"/>
      <c r="J8" s="1138"/>
      <c r="K8" s="1138"/>
      <c r="L8" s="1138"/>
      <c r="M8" s="1138"/>
      <c r="N8" s="1138"/>
      <c r="O8" s="1139"/>
      <c r="P8" s="1140" t="s">
        <v>991</v>
      </c>
      <c r="Q8" s="1141"/>
      <c r="R8" s="1141"/>
      <c r="S8" s="1141"/>
      <c r="T8" s="1142"/>
      <c r="U8" s="1137" t="s">
        <v>992</v>
      </c>
      <c r="V8" s="1138"/>
      <c r="W8" s="1138"/>
      <c r="X8" s="1138"/>
      <c r="Y8" s="1138"/>
      <c r="Z8" s="1138"/>
      <c r="AA8" s="1138"/>
      <c r="AB8" s="1138"/>
      <c r="AC8" s="1139"/>
      <c r="AD8" s="1066"/>
      <c r="AE8" s="1066"/>
      <c r="AF8" s="1067"/>
      <c r="AG8" s="1136"/>
      <c r="AH8" s="1041"/>
      <c r="AI8" s="1041"/>
      <c r="AJ8" s="1041"/>
      <c r="AK8" s="1068"/>
      <c r="AL8" s="1041"/>
      <c r="AM8" s="1041"/>
      <c r="AN8" s="1041"/>
      <c r="AO8" s="1041"/>
      <c r="AP8" s="1041"/>
      <c r="AQ8" s="1041"/>
    </row>
    <row r="9" spans="1:43" s="1039" customFormat="1" ht="20.100000000000001" customHeight="1">
      <c r="B9" s="1127" t="s">
        <v>993</v>
      </c>
      <c r="C9" s="1128"/>
      <c r="D9" s="1128"/>
      <c r="E9" s="1128"/>
      <c r="F9" s="1129"/>
      <c r="G9" s="1069" t="s">
        <v>994</v>
      </c>
      <c r="H9" s="1118" t="s">
        <v>995</v>
      </c>
      <c r="I9" s="1119"/>
      <c r="J9" s="1119"/>
      <c r="K9" s="1119"/>
      <c r="L9" s="1119"/>
      <c r="M9" s="1119"/>
      <c r="N9" s="1119"/>
      <c r="O9" s="1120"/>
      <c r="P9" s="1121"/>
      <c r="Q9" s="1122"/>
      <c r="R9" s="1122"/>
      <c r="S9" s="1122"/>
      <c r="T9" s="1123"/>
      <c r="U9" s="1124"/>
      <c r="V9" s="1125"/>
      <c r="W9" s="1125"/>
      <c r="X9" s="1125"/>
      <c r="Y9" s="1125"/>
      <c r="Z9" s="1125"/>
      <c r="AA9" s="1125"/>
      <c r="AB9" s="1125"/>
      <c r="AC9" s="1126"/>
      <c r="AD9" s="1070"/>
      <c r="AE9" s="1070"/>
      <c r="AF9" s="1062"/>
      <c r="AG9" s="1136"/>
      <c r="AH9" s="1041"/>
      <c r="AI9" s="1041"/>
      <c r="AJ9" s="1041" t="s">
        <v>996</v>
      </c>
      <c r="AK9" s="1068"/>
      <c r="AL9" s="1041"/>
      <c r="AM9" s="1041"/>
      <c r="AN9" s="1041"/>
      <c r="AO9" s="1041"/>
      <c r="AP9" s="1041"/>
      <c r="AQ9" s="1041"/>
    </row>
    <row r="10" spans="1:43" s="1039" customFormat="1" ht="20.100000000000001" customHeight="1">
      <c r="B10" s="1130"/>
      <c r="C10" s="1131"/>
      <c r="D10" s="1131"/>
      <c r="E10" s="1131"/>
      <c r="F10" s="1132"/>
      <c r="G10" s="1069" t="s">
        <v>997</v>
      </c>
      <c r="H10" s="1118" t="s">
        <v>998</v>
      </c>
      <c r="I10" s="1119"/>
      <c r="J10" s="1119"/>
      <c r="K10" s="1119"/>
      <c r="L10" s="1119"/>
      <c r="M10" s="1119"/>
      <c r="N10" s="1119"/>
      <c r="O10" s="1120"/>
      <c r="P10" s="1121"/>
      <c r="Q10" s="1122"/>
      <c r="R10" s="1122"/>
      <c r="S10" s="1122"/>
      <c r="T10" s="1123"/>
      <c r="U10" s="1124"/>
      <c r="V10" s="1125"/>
      <c r="W10" s="1125"/>
      <c r="X10" s="1125"/>
      <c r="Y10" s="1125"/>
      <c r="Z10" s="1125"/>
      <c r="AA10" s="1125"/>
      <c r="AB10" s="1125"/>
      <c r="AC10" s="1126"/>
      <c r="AD10" s="1070"/>
      <c r="AE10" s="1070"/>
      <c r="AF10" s="1062"/>
      <c r="AG10" s="1136"/>
      <c r="AH10" s="1041"/>
      <c r="AI10" s="1041"/>
      <c r="AJ10" s="1041"/>
      <c r="AK10" s="1068"/>
      <c r="AL10" s="1041"/>
      <c r="AM10" s="1041"/>
      <c r="AN10" s="1041"/>
      <c r="AO10" s="1041"/>
      <c r="AP10" s="1041"/>
      <c r="AQ10" s="1041"/>
    </row>
    <row r="11" spans="1:43" s="1039" customFormat="1" ht="20.100000000000001" customHeight="1">
      <c r="B11" s="1130"/>
      <c r="C11" s="1131"/>
      <c r="D11" s="1131"/>
      <c r="E11" s="1131"/>
      <c r="F11" s="1132"/>
      <c r="G11" s="1069" t="s">
        <v>999</v>
      </c>
      <c r="H11" s="1118" t="s">
        <v>1000</v>
      </c>
      <c r="I11" s="1119"/>
      <c r="J11" s="1119"/>
      <c r="K11" s="1119"/>
      <c r="L11" s="1119"/>
      <c r="M11" s="1119"/>
      <c r="N11" s="1119"/>
      <c r="O11" s="1120"/>
      <c r="P11" s="1121"/>
      <c r="Q11" s="1122"/>
      <c r="R11" s="1122"/>
      <c r="S11" s="1122"/>
      <c r="T11" s="1123"/>
      <c r="U11" s="1124"/>
      <c r="V11" s="1125"/>
      <c r="W11" s="1125"/>
      <c r="X11" s="1125"/>
      <c r="Y11" s="1125"/>
      <c r="Z11" s="1125"/>
      <c r="AA11" s="1125"/>
      <c r="AB11" s="1125"/>
      <c r="AC11" s="1126"/>
      <c r="AD11" s="1070"/>
      <c r="AE11" s="1070"/>
      <c r="AF11" s="1062"/>
      <c r="AG11" s="1136"/>
      <c r="AH11" s="1041"/>
      <c r="AI11" s="1041"/>
      <c r="AJ11" s="1041"/>
      <c r="AK11" s="1068"/>
      <c r="AL11" s="1041"/>
      <c r="AM11" s="1041"/>
      <c r="AN11" s="1041"/>
      <c r="AO11" s="1041"/>
      <c r="AP11" s="1041"/>
      <c r="AQ11" s="1041"/>
    </row>
    <row r="12" spans="1:43" s="1039" customFormat="1" ht="20.100000000000001" customHeight="1">
      <c r="B12" s="1130"/>
      <c r="C12" s="1131"/>
      <c r="D12" s="1131"/>
      <c r="E12" s="1131"/>
      <c r="F12" s="1132"/>
      <c r="G12" s="1069" t="s">
        <v>1001</v>
      </c>
      <c r="H12" s="1118" t="s">
        <v>1002</v>
      </c>
      <c r="I12" s="1119"/>
      <c r="J12" s="1119"/>
      <c r="K12" s="1119"/>
      <c r="L12" s="1119"/>
      <c r="M12" s="1119"/>
      <c r="N12" s="1119"/>
      <c r="O12" s="1120"/>
      <c r="P12" s="1121"/>
      <c r="Q12" s="1122"/>
      <c r="R12" s="1122"/>
      <c r="S12" s="1122"/>
      <c r="T12" s="1123"/>
      <c r="U12" s="1124"/>
      <c r="V12" s="1125"/>
      <c r="W12" s="1125"/>
      <c r="X12" s="1125"/>
      <c r="Y12" s="1125"/>
      <c r="Z12" s="1125"/>
      <c r="AA12" s="1125"/>
      <c r="AB12" s="1125"/>
      <c r="AC12" s="1126"/>
      <c r="AD12" s="1070"/>
      <c r="AE12" s="1070"/>
      <c r="AF12" s="1062"/>
      <c r="AG12" s="1136"/>
      <c r="AH12" s="1041"/>
      <c r="AI12" s="1041"/>
      <c r="AJ12" s="1041"/>
      <c r="AK12" s="1068"/>
      <c r="AL12" s="1041"/>
      <c r="AM12" s="1041"/>
      <c r="AN12" s="1041"/>
      <c r="AO12" s="1041"/>
      <c r="AP12" s="1041"/>
      <c r="AQ12" s="1041"/>
    </row>
    <row r="13" spans="1:43" s="1039" customFormat="1" ht="20.100000000000001" customHeight="1">
      <c r="B13" s="1130"/>
      <c r="C13" s="1131"/>
      <c r="D13" s="1131"/>
      <c r="E13" s="1131"/>
      <c r="F13" s="1132"/>
      <c r="G13" s="1069" t="s">
        <v>1003</v>
      </c>
      <c r="H13" s="1118" t="s">
        <v>1004</v>
      </c>
      <c r="I13" s="1119"/>
      <c r="J13" s="1119"/>
      <c r="K13" s="1119"/>
      <c r="L13" s="1119"/>
      <c r="M13" s="1119"/>
      <c r="N13" s="1119"/>
      <c r="O13" s="1120"/>
      <c r="P13" s="1121"/>
      <c r="Q13" s="1122"/>
      <c r="R13" s="1122"/>
      <c r="S13" s="1122"/>
      <c r="T13" s="1123"/>
      <c r="U13" s="1124"/>
      <c r="V13" s="1125"/>
      <c r="W13" s="1125"/>
      <c r="X13" s="1125"/>
      <c r="Y13" s="1125"/>
      <c r="Z13" s="1125"/>
      <c r="AA13" s="1125"/>
      <c r="AB13" s="1125"/>
      <c r="AC13" s="1126"/>
      <c r="AD13" s="1070"/>
      <c r="AE13" s="1070"/>
      <c r="AF13" s="1062"/>
      <c r="AG13" s="1136"/>
      <c r="AH13" s="1041"/>
      <c r="AI13" s="1041"/>
      <c r="AJ13" s="1041"/>
      <c r="AK13" s="1068"/>
      <c r="AL13" s="1041"/>
      <c r="AM13" s="1041"/>
      <c r="AN13" s="1041"/>
      <c r="AO13" s="1041"/>
      <c r="AP13" s="1041"/>
      <c r="AQ13" s="1041"/>
    </row>
    <row r="14" spans="1:43" s="1039" customFormat="1" ht="20.100000000000001" customHeight="1">
      <c r="B14" s="1133"/>
      <c r="C14" s="1134"/>
      <c r="D14" s="1134"/>
      <c r="E14" s="1134"/>
      <c r="F14" s="1135"/>
      <c r="G14" s="1069" t="s">
        <v>1005</v>
      </c>
      <c r="H14" s="1118" t="s">
        <v>1006</v>
      </c>
      <c r="I14" s="1119"/>
      <c r="J14" s="1119"/>
      <c r="K14" s="1119"/>
      <c r="L14" s="1119"/>
      <c r="M14" s="1119"/>
      <c r="N14" s="1119"/>
      <c r="O14" s="1120"/>
      <c r="P14" s="1121"/>
      <c r="Q14" s="1122"/>
      <c r="R14" s="1122"/>
      <c r="S14" s="1122"/>
      <c r="T14" s="1123"/>
      <c r="U14" s="1124"/>
      <c r="V14" s="1125"/>
      <c r="W14" s="1125"/>
      <c r="X14" s="1125"/>
      <c r="Y14" s="1125"/>
      <c r="Z14" s="1125"/>
      <c r="AA14" s="1125"/>
      <c r="AB14" s="1125"/>
      <c r="AC14" s="1126"/>
      <c r="AD14" s="1070"/>
      <c r="AE14" s="1070"/>
      <c r="AF14" s="1062"/>
      <c r="AG14" s="1136"/>
      <c r="AH14" s="1041"/>
      <c r="AI14" s="1041"/>
      <c r="AJ14" s="1041"/>
      <c r="AK14" s="1068"/>
      <c r="AL14" s="1041"/>
      <c r="AM14" s="1041"/>
      <c r="AN14" s="1041"/>
      <c r="AO14" s="1041"/>
      <c r="AP14" s="1041"/>
      <c r="AQ14" s="1041"/>
    </row>
    <row r="15" spans="1:43" s="1039" customFormat="1" ht="20.100000000000001" customHeight="1">
      <c r="B15" s="1127" t="s">
        <v>1007</v>
      </c>
      <c r="C15" s="1128"/>
      <c r="D15" s="1128"/>
      <c r="E15" s="1128"/>
      <c r="F15" s="1129"/>
      <c r="G15" s="1069" t="s">
        <v>994</v>
      </c>
      <c r="H15" s="1118" t="s">
        <v>1008</v>
      </c>
      <c r="I15" s="1119"/>
      <c r="J15" s="1119"/>
      <c r="K15" s="1119"/>
      <c r="L15" s="1119"/>
      <c r="M15" s="1119"/>
      <c r="N15" s="1119"/>
      <c r="O15" s="1120"/>
      <c r="P15" s="1121"/>
      <c r="Q15" s="1122"/>
      <c r="R15" s="1122"/>
      <c r="S15" s="1122"/>
      <c r="T15" s="1123"/>
      <c r="U15" s="1124"/>
      <c r="V15" s="1125"/>
      <c r="W15" s="1125"/>
      <c r="X15" s="1125"/>
      <c r="Y15" s="1125"/>
      <c r="Z15" s="1125"/>
      <c r="AA15" s="1125"/>
      <c r="AB15" s="1125"/>
      <c r="AC15" s="1126"/>
      <c r="AD15" s="1070"/>
      <c r="AE15" s="1070"/>
      <c r="AF15" s="1062"/>
      <c r="AG15" s="1136"/>
      <c r="AH15" s="1041"/>
      <c r="AI15" s="1041"/>
      <c r="AJ15" s="1041"/>
      <c r="AK15" s="1068"/>
      <c r="AL15" s="1041"/>
      <c r="AM15" s="1041"/>
      <c r="AN15" s="1041"/>
      <c r="AO15" s="1041"/>
      <c r="AP15" s="1041"/>
      <c r="AQ15" s="1041"/>
    </row>
    <row r="16" spans="1:43" s="1039" customFormat="1" ht="20.100000000000001" customHeight="1">
      <c r="B16" s="1130"/>
      <c r="C16" s="1131"/>
      <c r="D16" s="1131"/>
      <c r="E16" s="1131"/>
      <c r="F16" s="1132"/>
      <c r="G16" s="1069" t="s">
        <v>997</v>
      </c>
      <c r="H16" s="1118" t="s">
        <v>1009</v>
      </c>
      <c r="I16" s="1119"/>
      <c r="J16" s="1119"/>
      <c r="K16" s="1119"/>
      <c r="L16" s="1119"/>
      <c r="M16" s="1119"/>
      <c r="N16" s="1119"/>
      <c r="O16" s="1120"/>
      <c r="P16" s="1121"/>
      <c r="Q16" s="1122"/>
      <c r="R16" s="1122"/>
      <c r="S16" s="1122"/>
      <c r="T16" s="1123"/>
      <c r="U16" s="1124"/>
      <c r="V16" s="1125"/>
      <c r="W16" s="1125"/>
      <c r="X16" s="1125"/>
      <c r="Y16" s="1125"/>
      <c r="Z16" s="1125"/>
      <c r="AA16" s="1125"/>
      <c r="AB16" s="1125"/>
      <c r="AC16" s="1126"/>
      <c r="AD16" s="1070"/>
      <c r="AE16" s="1070"/>
      <c r="AF16" s="1062"/>
      <c r="AG16" s="1136"/>
      <c r="AH16" s="1041"/>
      <c r="AI16" s="1041"/>
      <c r="AJ16" s="1041"/>
      <c r="AK16" s="1068"/>
      <c r="AL16" s="1041"/>
      <c r="AM16" s="1041"/>
      <c r="AN16" s="1041"/>
      <c r="AO16" s="1041"/>
      <c r="AP16" s="1041"/>
      <c r="AQ16" s="1041"/>
    </row>
    <row r="17" spans="2:43" s="1039" customFormat="1" ht="20.100000000000001" customHeight="1">
      <c r="B17" s="1130"/>
      <c r="C17" s="1131"/>
      <c r="D17" s="1131"/>
      <c r="E17" s="1131"/>
      <c r="F17" s="1132"/>
      <c r="G17" s="1069" t="s">
        <v>999</v>
      </c>
      <c r="H17" s="1118" t="s">
        <v>1010</v>
      </c>
      <c r="I17" s="1119"/>
      <c r="J17" s="1119"/>
      <c r="K17" s="1119"/>
      <c r="L17" s="1119"/>
      <c r="M17" s="1119"/>
      <c r="N17" s="1119"/>
      <c r="O17" s="1120"/>
      <c r="P17" s="1121"/>
      <c r="Q17" s="1122"/>
      <c r="R17" s="1122"/>
      <c r="S17" s="1122"/>
      <c r="T17" s="1123"/>
      <c r="U17" s="1124"/>
      <c r="V17" s="1125"/>
      <c r="W17" s="1125"/>
      <c r="X17" s="1125"/>
      <c r="Y17" s="1125"/>
      <c r="Z17" s="1125"/>
      <c r="AA17" s="1125"/>
      <c r="AB17" s="1125"/>
      <c r="AC17" s="1126"/>
      <c r="AD17" s="1070"/>
      <c r="AE17" s="1070"/>
      <c r="AF17" s="1062"/>
      <c r="AG17" s="1136"/>
      <c r="AH17" s="1041"/>
      <c r="AI17" s="1041"/>
      <c r="AJ17" s="1041"/>
      <c r="AK17" s="1068"/>
      <c r="AL17" s="1041"/>
      <c r="AM17" s="1041"/>
      <c r="AN17" s="1041"/>
      <c r="AO17" s="1041"/>
      <c r="AP17" s="1041"/>
      <c r="AQ17" s="1041"/>
    </row>
    <row r="18" spans="2:43" s="1039" customFormat="1" ht="20.100000000000001" customHeight="1">
      <c r="B18" s="1130"/>
      <c r="C18" s="1131"/>
      <c r="D18" s="1131"/>
      <c r="E18" s="1131"/>
      <c r="F18" s="1132"/>
      <c r="G18" s="1069" t="s">
        <v>1001</v>
      </c>
      <c r="H18" s="1118" t="s">
        <v>1011</v>
      </c>
      <c r="I18" s="1119"/>
      <c r="J18" s="1119"/>
      <c r="K18" s="1119"/>
      <c r="L18" s="1119"/>
      <c r="M18" s="1119"/>
      <c r="N18" s="1119"/>
      <c r="O18" s="1120"/>
      <c r="P18" s="1121"/>
      <c r="Q18" s="1122"/>
      <c r="R18" s="1122"/>
      <c r="S18" s="1122"/>
      <c r="T18" s="1123"/>
      <c r="U18" s="1124"/>
      <c r="V18" s="1125"/>
      <c r="W18" s="1125"/>
      <c r="X18" s="1125"/>
      <c r="Y18" s="1125"/>
      <c r="Z18" s="1125"/>
      <c r="AA18" s="1125"/>
      <c r="AB18" s="1125"/>
      <c r="AC18" s="1126"/>
      <c r="AD18" s="1070"/>
      <c r="AE18" s="1070"/>
      <c r="AF18" s="1062"/>
      <c r="AG18" s="1136"/>
      <c r="AH18" s="1041"/>
      <c r="AI18" s="1041"/>
      <c r="AJ18" s="1041"/>
      <c r="AK18" s="1068"/>
      <c r="AL18" s="1041"/>
      <c r="AM18" s="1041"/>
      <c r="AN18" s="1041"/>
      <c r="AO18" s="1041"/>
      <c r="AP18" s="1041"/>
      <c r="AQ18" s="1041"/>
    </row>
    <row r="19" spans="2:43" s="1039" customFormat="1" ht="20.100000000000001" customHeight="1">
      <c r="B19" s="1130"/>
      <c r="C19" s="1131"/>
      <c r="D19" s="1131"/>
      <c r="E19" s="1131"/>
      <c r="F19" s="1132"/>
      <c r="G19" s="1069" t="s">
        <v>1003</v>
      </c>
      <c r="H19" s="1118" t="s">
        <v>1012</v>
      </c>
      <c r="I19" s="1119"/>
      <c r="J19" s="1119"/>
      <c r="K19" s="1119"/>
      <c r="L19" s="1119"/>
      <c r="M19" s="1119"/>
      <c r="N19" s="1119"/>
      <c r="O19" s="1120"/>
      <c r="P19" s="1121"/>
      <c r="Q19" s="1122"/>
      <c r="R19" s="1122"/>
      <c r="S19" s="1122"/>
      <c r="T19" s="1123"/>
      <c r="U19" s="1124"/>
      <c r="V19" s="1125"/>
      <c r="W19" s="1125"/>
      <c r="X19" s="1125"/>
      <c r="Y19" s="1125"/>
      <c r="Z19" s="1125"/>
      <c r="AA19" s="1125"/>
      <c r="AB19" s="1125"/>
      <c r="AC19" s="1126"/>
      <c r="AD19" s="1070"/>
      <c r="AE19" s="1070"/>
      <c r="AF19" s="1062"/>
      <c r="AG19" s="1136"/>
      <c r="AH19" s="1041"/>
      <c r="AI19" s="1041"/>
      <c r="AJ19" s="1041"/>
      <c r="AK19" s="1068"/>
      <c r="AL19" s="1041"/>
      <c r="AM19" s="1041"/>
      <c r="AN19" s="1041"/>
      <c r="AO19" s="1041"/>
      <c r="AP19" s="1041"/>
      <c r="AQ19" s="1041"/>
    </row>
    <row r="20" spans="2:43" s="1039" customFormat="1" ht="20.100000000000001" customHeight="1">
      <c r="B20" s="1133"/>
      <c r="C20" s="1134"/>
      <c r="D20" s="1134"/>
      <c r="E20" s="1134"/>
      <c r="F20" s="1135"/>
      <c r="G20" s="1069" t="s">
        <v>1005</v>
      </c>
      <c r="H20" s="1118" t="s">
        <v>475</v>
      </c>
      <c r="I20" s="1119"/>
      <c r="J20" s="1119"/>
      <c r="K20" s="1119"/>
      <c r="L20" s="1119"/>
      <c r="M20" s="1119"/>
      <c r="N20" s="1119"/>
      <c r="O20" s="1120"/>
      <c r="P20" s="1121"/>
      <c r="Q20" s="1122"/>
      <c r="R20" s="1122"/>
      <c r="S20" s="1122"/>
      <c r="T20" s="1123"/>
      <c r="U20" s="1124"/>
      <c r="V20" s="1125"/>
      <c r="W20" s="1125"/>
      <c r="X20" s="1125"/>
      <c r="Y20" s="1125"/>
      <c r="Z20" s="1125"/>
      <c r="AA20" s="1125"/>
      <c r="AB20" s="1125"/>
      <c r="AC20" s="1126"/>
      <c r="AD20" s="1070"/>
      <c r="AE20" s="1070"/>
      <c r="AF20" s="1062"/>
      <c r="AG20" s="1136"/>
      <c r="AH20" s="1041"/>
      <c r="AI20" s="1041"/>
      <c r="AJ20" s="1041"/>
      <c r="AK20" s="1068"/>
      <c r="AL20" s="1041"/>
      <c r="AM20" s="1041"/>
      <c r="AN20" s="1041"/>
      <c r="AO20" s="1041"/>
      <c r="AP20" s="1041"/>
      <c r="AQ20" s="1041"/>
    </row>
    <row r="21" spans="2:43" s="1039" customFormat="1" ht="20.100000000000001" customHeight="1">
      <c r="B21" s="1127" t="s">
        <v>1013</v>
      </c>
      <c r="C21" s="1128"/>
      <c r="D21" s="1128"/>
      <c r="E21" s="1128"/>
      <c r="F21" s="1129"/>
      <c r="G21" s="1069" t="s">
        <v>994</v>
      </c>
      <c r="H21" s="1118" t="s">
        <v>1014</v>
      </c>
      <c r="I21" s="1119"/>
      <c r="J21" s="1119"/>
      <c r="K21" s="1119"/>
      <c r="L21" s="1119"/>
      <c r="M21" s="1119"/>
      <c r="N21" s="1119"/>
      <c r="O21" s="1120"/>
      <c r="P21" s="1121"/>
      <c r="Q21" s="1122"/>
      <c r="R21" s="1122"/>
      <c r="S21" s="1122"/>
      <c r="T21" s="1123"/>
      <c r="U21" s="1124"/>
      <c r="V21" s="1125"/>
      <c r="W21" s="1125"/>
      <c r="X21" s="1125"/>
      <c r="Y21" s="1125"/>
      <c r="Z21" s="1125"/>
      <c r="AA21" s="1125"/>
      <c r="AB21" s="1125"/>
      <c r="AC21" s="1126"/>
      <c r="AD21" s="1070"/>
      <c r="AE21" s="1070"/>
      <c r="AF21" s="1062"/>
      <c r="AG21" s="1136"/>
      <c r="AH21" s="1041"/>
      <c r="AI21" s="1041"/>
      <c r="AJ21" s="1041"/>
      <c r="AK21" s="1068"/>
      <c r="AL21" s="1041"/>
      <c r="AM21" s="1041"/>
      <c r="AN21" s="1041"/>
      <c r="AO21" s="1041"/>
      <c r="AP21" s="1041"/>
      <c r="AQ21" s="1041"/>
    </row>
    <row r="22" spans="2:43" s="1039" customFormat="1" ht="20.100000000000001" customHeight="1">
      <c r="B22" s="1130"/>
      <c r="C22" s="1131"/>
      <c r="D22" s="1131"/>
      <c r="E22" s="1131"/>
      <c r="F22" s="1132"/>
      <c r="G22" s="1069" t="s">
        <v>997</v>
      </c>
      <c r="H22" s="1118" t="s">
        <v>1015</v>
      </c>
      <c r="I22" s="1119"/>
      <c r="J22" s="1119"/>
      <c r="K22" s="1119"/>
      <c r="L22" s="1119"/>
      <c r="M22" s="1119"/>
      <c r="N22" s="1119"/>
      <c r="O22" s="1120"/>
      <c r="P22" s="1121"/>
      <c r="Q22" s="1122"/>
      <c r="R22" s="1122"/>
      <c r="S22" s="1122"/>
      <c r="T22" s="1123"/>
      <c r="U22" s="1124"/>
      <c r="V22" s="1125"/>
      <c r="W22" s="1125"/>
      <c r="X22" s="1125"/>
      <c r="Y22" s="1125"/>
      <c r="Z22" s="1125"/>
      <c r="AA22" s="1125"/>
      <c r="AB22" s="1125"/>
      <c r="AC22" s="1126"/>
      <c r="AD22" s="1070"/>
      <c r="AE22" s="1070"/>
      <c r="AF22" s="1062"/>
      <c r="AG22" s="1136"/>
      <c r="AH22" s="1041"/>
      <c r="AI22" s="1041"/>
      <c r="AJ22" s="1041"/>
      <c r="AK22" s="1068"/>
      <c r="AL22" s="1041"/>
      <c r="AM22" s="1041"/>
      <c r="AN22" s="1041"/>
      <c r="AO22" s="1041"/>
      <c r="AP22" s="1041"/>
      <c r="AQ22" s="1041"/>
    </row>
    <row r="23" spans="2:43" s="1039" customFormat="1" ht="20.100000000000001" customHeight="1">
      <c r="B23" s="1130"/>
      <c r="C23" s="1131"/>
      <c r="D23" s="1131"/>
      <c r="E23" s="1131"/>
      <c r="F23" s="1132"/>
      <c r="G23" s="1069" t="s">
        <v>999</v>
      </c>
      <c r="H23" s="1118" t="s">
        <v>1016</v>
      </c>
      <c r="I23" s="1119"/>
      <c r="J23" s="1119"/>
      <c r="K23" s="1119"/>
      <c r="L23" s="1119"/>
      <c r="M23" s="1119"/>
      <c r="N23" s="1119"/>
      <c r="O23" s="1120"/>
      <c r="P23" s="1121"/>
      <c r="Q23" s="1122"/>
      <c r="R23" s="1122"/>
      <c r="S23" s="1122"/>
      <c r="T23" s="1123"/>
      <c r="U23" s="1124"/>
      <c r="V23" s="1125"/>
      <c r="W23" s="1125"/>
      <c r="X23" s="1125"/>
      <c r="Y23" s="1125"/>
      <c r="Z23" s="1125"/>
      <c r="AA23" s="1125"/>
      <c r="AB23" s="1125"/>
      <c r="AC23" s="1126"/>
      <c r="AD23" s="1070"/>
      <c r="AE23" s="1070"/>
      <c r="AF23" s="1062"/>
      <c r="AG23" s="1136"/>
      <c r="AH23" s="1041"/>
      <c r="AI23" s="1041"/>
      <c r="AJ23" s="1041"/>
      <c r="AK23" s="1068"/>
      <c r="AL23" s="1041"/>
      <c r="AM23" s="1041"/>
      <c r="AN23" s="1041"/>
      <c r="AO23" s="1041"/>
      <c r="AP23" s="1041"/>
      <c r="AQ23" s="1041"/>
    </row>
    <row r="24" spans="2:43" s="1039" customFormat="1" ht="20.100000000000001" customHeight="1">
      <c r="B24" s="1130"/>
      <c r="C24" s="1131"/>
      <c r="D24" s="1131"/>
      <c r="E24" s="1131"/>
      <c r="F24" s="1132"/>
      <c r="G24" s="1069" t="s">
        <v>1001</v>
      </c>
      <c r="H24" s="1118" t="s">
        <v>1017</v>
      </c>
      <c r="I24" s="1119"/>
      <c r="J24" s="1119"/>
      <c r="K24" s="1119"/>
      <c r="L24" s="1119"/>
      <c r="M24" s="1119"/>
      <c r="N24" s="1119"/>
      <c r="O24" s="1120"/>
      <c r="P24" s="1121"/>
      <c r="Q24" s="1122"/>
      <c r="R24" s="1122"/>
      <c r="S24" s="1122"/>
      <c r="T24" s="1123"/>
      <c r="U24" s="1124"/>
      <c r="V24" s="1125"/>
      <c r="W24" s="1125"/>
      <c r="X24" s="1125"/>
      <c r="Y24" s="1125"/>
      <c r="Z24" s="1125"/>
      <c r="AA24" s="1125"/>
      <c r="AB24" s="1125"/>
      <c r="AC24" s="1126"/>
      <c r="AD24" s="1070"/>
      <c r="AE24" s="1070"/>
      <c r="AF24" s="1062"/>
      <c r="AG24" s="1136"/>
      <c r="AH24" s="1041"/>
      <c r="AI24" s="1041"/>
      <c r="AJ24" s="1041"/>
      <c r="AK24" s="1068"/>
      <c r="AL24" s="1041"/>
      <c r="AM24" s="1041"/>
      <c r="AN24" s="1041"/>
      <c r="AO24" s="1041"/>
      <c r="AP24" s="1041"/>
      <c r="AQ24" s="1041"/>
    </row>
    <row r="25" spans="2:43" s="1039" customFormat="1" ht="20.100000000000001" customHeight="1">
      <c r="B25" s="1130"/>
      <c r="C25" s="1131"/>
      <c r="D25" s="1131"/>
      <c r="E25" s="1131"/>
      <c r="F25" s="1132"/>
      <c r="G25" s="1069" t="s">
        <v>1003</v>
      </c>
      <c r="H25" s="1118" t="s">
        <v>1018</v>
      </c>
      <c r="I25" s="1119"/>
      <c r="J25" s="1119"/>
      <c r="K25" s="1119"/>
      <c r="L25" s="1119"/>
      <c r="M25" s="1119"/>
      <c r="N25" s="1119"/>
      <c r="O25" s="1120"/>
      <c r="P25" s="1121"/>
      <c r="Q25" s="1122"/>
      <c r="R25" s="1122"/>
      <c r="S25" s="1122"/>
      <c r="T25" s="1123"/>
      <c r="U25" s="1124"/>
      <c r="V25" s="1125"/>
      <c r="W25" s="1125"/>
      <c r="X25" s="1125"/>
      <c r="Y25" s="1125"/>
      <c r="Z25" s="1125"/>
      <c r="AA25" s="1125"/>
      <c r="AB25" s="1125"/>
      <c r="AC25" s="1126"/>
      <c r="AD25" s="1070"/>
      <c r="AE25" s="1070"/>
      <c r="AF25" s="1062"/>
      <c r="AG25" s="1136"/>
      <c r="AH25" s="1041"/>
      <c r="AI25" s="1041"/>
      <c r="AJ25" s="1041"/>
      <c r="AK25" s="1068"/>
      <c r="AL25" s="1041"/>
      <c r="AM25" s="1041"/>
      <c r="AN25" s="1041"/>
      <c r="AO25" s="1041"/>
      <c r="AP25" s="1041"/>
      <c r="AQ25" s="1041"/>
    </row>
    <row r="26" spans="2:43" s="1039" customFormat="1" ht="20.100000000000001" customHeight="1">
      <c r="B26" s="1133"/>
      <c r="C26" s="1134"/>
      <c r="D26" s="1134"/>
      <c r="E26" s="1134"/>
      <c r="F26" s="1135"/>
      <c r="G26" s="1069" t="s">
        <v>1005</v>
      </c>
      <c r="H26" s="1118" t="s">
        <v>1019</v>
      </c>
      <c r="I26" s="1119"/>
      <c r="J26" s="1119"/>
      <c r="K26" s="1119"/>
      <c r="L26" s="1119"/>
      <c r="M26" s="1119"/>
      <c r="N26" s="1119"/>
      <c r="O26" s="1120"/>
      <c r="P26" s="1121"/>
      <c r="Q26" s="1122"/>
      <c r="R26" s="1122"/>
      <c r="S26" s="1122"/>
      <c r="T26" s="1123"/>
      <c r="U26" s="1124"/>
      <c r="V26" s="1125"/>
      <c r="W26" s="1125"/>
      <c r="X26" s="1125"/>
      <c r="Y26" s="1125"/>
      <c r="Z26" s="1125"/>
      <c r="AA26" s="1125"/>
      <c r="AB26" s="1125"/>
      <c r="AC26" s="1126"/>
      <c r="AD26" s="1070"/>
      <c r="AE26" s="1070"/>
      <c r="AF26" s="1062"/>
      <c r="AG26" s="1136"/>
      <c r="AH26" s="1041"/>
      <c r="AI26" s="1041"/>
      <c r="AJ26" s="1041"/>
      <c r="AK26" s="1068"/>
      <c r="AL26" s="1041"/>
      <c r="AM26" s="1041"/>
      <c r="AN26" s="1041"/>
      <c r="AO26" s="1041"/>
      <c r="AP26" s="1041"/>
      <c r="AQ26" s="1041"/>
    </row>
    <row r="27" spans="2:43" s="1039" customFormat="1" ht="20.100000000000001" customHeight="1">
      <c r="B27" s="1127" t="s">
        <v>1020</v>
      </c>
      <c r="C27" s="1128"/>
      <c r="D27" s="1128"/>
      <c r="E27" s="1128"/>
      <c r="F27" s="1129"/>
      <c r="G27" s="1069" t="s">
        <v>994</v>
      </c>
      <c r="H27" s="1118" t="s">
        <v>1021</v>
      </c>
      <c r="I27" s="1119"/>
      <c r="J27" s="1119"/>
      <c r="K27" s="1119"/>
      <c r="L27" s="1119"/>
      <c r="M27" s="1119"/>
      <c r="N27" s="1119"/>
      <c r="O27" s="1120"/>
      <c r="P27" s="1121"/>
      <c r="Q27" s="1122"/>
      <c r="R27" s="1122"/>
      <c r="S27" s="1122"/>
      <c r="T27" s="1123"/>
      <c r="U27" s="1124"/>
      <c r="V27" s="1125"/>
      <c r="W27" s="1125"/>
      <c r="X27" s="1125"/>
      <c r="Y27" s="1125"/>
      <c r="Z27" s="1125"/>
      <c r="AA27" s="1125"/>
      <c r="AB27" s="1125"/>
      <c r="AC27" s="1126"/>
      <c r="AD27" s="1070"/>
      <c r="AE27" s="1070"/>
      <c r="AF27" s="1062"/>
      <c r="AG27" s="1136"/>
      <c r="AH27" s="1041"/>
      <c r="AI27" s="1041"/>
      <c r="AJ27" s="1041"/>
      <c r="AK27" s="1068"/>
      <c r="AL27" s="1041"/>
      <c r="AM27" s="1041"/>
      <c r="AN27" s="1041"/>
      <c r="AO27" s="1041"/>
      <c r="AP27" s="1041"/>
      <c r="AQ27" s="1041"/>
    </row>
    <row r="28" spans="2:43" s="1039" customFormat="1" ht="20.100000000000001" customHeight="1">
      <c r="B28" s="1130"/>
      <c r="C28" s="1131"/>
      <c r="D28" s="1131"/>
      <c r="E28" s="1131"/>
      <c r="F28" s="1132"/>
      <c r="G28" s="1069" t="s">
        <v>997</v>
      </c>
      <c r="H28" s="1118" t="s">
        <v>1022</v>
      </c>
      <c r="I28" s="1119"/>
      <c r="J28" s="1119"/>
      <c r="K28" s="1119"/>
      <c r="L28" s="1119"/>
      <c r="M28" s="1119"/>
      <c r="N28" s="1119"/>
      <c r="O28" s="1120"/>
      <c r="P28" s="1121"/>
      <c r="Q28" s="1122"/>
      <c r="R28" s="1122"/>
      <c r="S28" s="1122"/>
      <c r="T28" s="1123"/>
      <c r="U28" s="1124"/>
      <c r="V28" s="1125"/>
      <c r="W28" s="1125"/>
      <c r="X28" s="1125"/>
      <c r="Y28" s="1125"/>
      <c r="Z28" s="1125"/>
      <c r="AA28" s="1125"/>
      <c r="AB28" s="1125"/>
      <c r="AC28" s="1126"/>
      <c r="AD28" s="1070"/>
      <c r="AE28" s="1070"/>
      <c r="AF28" s="1062"/>
      <c r="AG28" s="1136"/>
      <c r="AH28" s="1041"/>
      <c r="AI28" s="1041"/>
      <c r="AJ28" s="1041"/>
      <c r="AK28" s="1068"/>
      <c r="AL28" s="1041"/>
      <c r="AM28" s="1041"/>
      <c r="AN28" s="1041"/>
      <c r="AO28" s="1041"/>
      <c r="AP28" s="1041"/>
      <c r="AQ28" s="1041"/>
    </row>
    <row r="29" spans="2:43" s="1039" customFormat="1" ht="20.100000000000001" customHeight="1">
      <c r="B29" s="1130"/>
      <c r="C29" s="1131"/>
      <c r="D29" s="1131"/>
      <c r="E29" s="1131"/>
      <c r="F29" s="1132"/>
      <c r="G29" s="1069" t="s">
        <v>999</v>
      </c>
      <c r="H29" s="1118" t="s">
        <v>1023</v>
      </c>
      <c r="I29" s="1119"/>
      <c r="J29" s="1119"/>
      <c r="K29" s="1119"/>
      <c r="L29" s="1119"/>
      <c r="M29" s="1119"/>
      <c r="N29" s="1119"/>
      <c r="O29" s="1120"/>
      <c r="P29" s="1121"/>
      <c r="Q29" s="1122"/>
      <c r="R29" s="1122"/>
      <c r="S29" s="1122"/>
      <c r="T29" s="1123"/>
      <c r="U29" s="1124"/>
      <c r="V29" s="1125"/>
      <c r="W29" s="1125"/>
      <c r="X29" s="1125"/>
      <c r="Y29" s="1125"/>
      <c r="Z29" s="1125"/>
      <c r="AA29" s="1125"/>
      <c r="AB29" s="1125"/>
      <c r="AC29" s="1126"/>
      <c r="AD29" s="1070"/>
      <c r="AE29" s="1070"/>
      <c r="AF29" s="1062"/>
      <c r="AG29" s="1136"/>
      <c r="AH29" s="1041"/>
      <c r="AI29" s="1041"/>
      <c r="AJ29" s="1041"/>
      <c r="AK29" s="1068"/>
      <c r="AL29" s="1041"/>
      <c r="AM29" s="1041"/>
      <c r="AN29" s="1041"/>
      <c r="AO29" s="1041"/>
      <c r="AP29" s="1041"/>
      <c r="AQ29" s="1041"/>
    </row>
    <row r="30" spans="2:43" s="1039" customFormat="1" ht="20.100000000000001" customHeight="1">
      <c r="B30" s="1130"/>
      <c r="C30" s="1131"/>
      <c r="D30" s="1131"/>
      <c r="E30" s="1131"/>
      <c r="F30" s="1132"/>
      <c r="G30" s="1069" t="s">
        <v>1001</v>
      </c>
      <c r="H30" s="1118" t="s">
        <v>1024</v>
      </c>
      <c r="I30" s="1119"/>
      <c r="J30" s="1119"/>
      <c r="K30" s="1119"/>
      <c r="L30" s="1119"/>
      <c r="M30" s="1119"/>
      <c r="N30" s="1119"/>
      <c r="O30" s="1120"/>
      <c r="P30" s="1121"/>
      <c r="Q30" s="1122"/>
      <c r="R30" s="1122"/>
      <c r="S30" s="1122"/>
      <c r="T30" s="1123"/>
      <c r="U30" s="1124"/>
      <c r="V30" s="1125"/>
      <c r="W30" s="1125"/>
      <c r="X30" s="1125"/>
      <c r="Y30" s="1125"/>
      <c r="Z30" s="1125"/>
      <c r="AA30" s="1125"/>
      <c r="AB30" s="1125"/>
      <c r="AC30" s="1126"/>
      <c r="AD30" s="1070"/>
      <c r="AE30" s="1070"/>
      <c r="AF30" s="1062"/>
      <c r="AG30" s="1136"/>
      <c r="AH30" s="1041"/>
      <c r="AI30" s="1041"/>
      <c r="AJ30" s="1041"/>
      <c r="AK30" s="1068"/>
      <c r="AL30" s="1041"/>
      <c r="AM30" s="1041"/>
      <c r="AN30" s="1041"/>
      <c r="AO30" s="1041"/>
      <c r="AP30" s="1041"/>
      <c r="AQ30" s="1041"/>
    </row>
    <row r="31" spans="2:43" s="1039" customFormat="1" ht="20.100000000000001" customHeight="1">
      <c r="B31" s="1130"/>
      <c r="C31" s="1131"/>
      <c r="D31" s="1131"/>
      <c r="E31" s="1131"/>
      <c r="F31" s="1132"/>
      <c r="G31" s="1069" t="s">
        <v>1003</v>
      </c>
      <c r="H31" s="1118" t="s">
        <v>1025</v>
      </c>
      <c r="I31" s="1119"/>
      <c r="J31" s="1119"/>
      <c r="K31" s="1119"/>
      <c r="L31" s="1119"/>
      <c r="M31" s="1119"/>
      <c r="N31" s="1119"/>
      <c r="O31" s="1120"/>
      <c r="P31" s="1121"/>
      <c r="Q31" s="1122"/>
      <c r="R31" s="1122"/>
      <c r="S31" s="1122"/>
      <c r="T31" s="1123"/>
      <c r="U31" s="1124"/>
      <c r="V31" s="1125"/>
      <c r="W31" s="1125"/>
      <c r="X31" s="1125"/>
      <c r="Y31" s="1125"/>
      <c r="Z31" s="1125"/>
      <c r="AA31" s="1125"/>
      <c r="AB31" s="1125"/>
      <c r="AC31" s="1126"/>
      <c r="AD31" s="1070"/>
      <c r="AE31" s="1070"/>
      <c r="AF31" s="1062"/>
      <c r="AG31" s="1136"/>
      <c r="AH31" s="1041"/>
      <c r="AI31" s="1041"/>
      <c r="AJ31" s="1041"/>
      <c r="AK31" s="1068"/>
      <c r="AL31" s="1041"/>
      <c r="AM31" s="1041"/>
      <c r="AN31" s="1041"/>
      <c r="AO31" s="1041"/>
      <c r="AP31" s="1041"/>
      <c r="AQ31" s="1041"/>
    </row>
    <row r="32" spans="2:43" s="1039" customFormat="1" ht="20.100000000000001" customHeight="1">
      <c r="B32" s="1133"/>
      <c r="C32" s="1134"/>
      <c r="D32" s="1134"/>
      <c r="E32" s="1134"/>
      <c r="F32" s="1135"/>
      <c r="G32" s="1069" t="s">
        <v>1005</v>
      </c>
      <c r="H32" s="1118" t="s">
        <v>1026</v>
      </c>
      <c r="I32" s="1119"/>
      <c r="J32" s="1119"/>
      <c r="K32" s="1119"/>
      <c r="L32" s="1119"/>
      <c r="M32" s="1119"/>
      <c r="N32" s="1119"/>
      <c r="O32" s="1120"/>
      <c r="P32" s="1121"/>
      <c r="Q32" s="1122"/>
      <c r="R32" s="1122"/>
      <c r="S32" s="1122"/>
      <c r="T32" s="1123"/>
      <c r="U32" s="1124"/>
      <c r="V32" s="1125"/>
      <c r="W32" s="1125"/>
      <c r="X32" s="1125"/>
      <c r="Y32" s="1125"/>
      <c r="Z32" s="1125"/>
      <c r="AA32" s="1125"/>
      <c r="AB32" s="1125"/>
      <c r="AC32" s="1126"/>
      <c r="AD32" s="1070"/>
      <c r="AE32" s="1070"/>
      <c r="AF32" s="1062"/>
      <c r="AG32" s="1136"/>
      <c r="AH32" s="1041"/>
      <c r="AI32" s="1041"/>
      <c r="AJ32" s="1041"/>
      <c r="AK32" s="1068"/>
      <c r="AL32" s="1041"/>
      <c r="AM32" s="1041"/>
      <c r="AN32" s="1041"/>
      <c r="AO32" s="1041"/>
      <c r="AP32" s="1041"/>
      <c r="AQ32" s="1041"/>
    </row>
    <row r="33" spans="2:43" s="1039" customFormat="1" ht="20.100000000000001" customHeight="1">
      <c r="B33" s="1127" t="s">
        <v>1027</v>
      </c>
      <c r="C33" s="1128"/>
      <c r="D33" s="1128"/>
      <c r="E33" s="1128"/>
      <c r="F33" s="1129"/>
      <c r="G33" s="1069" t="s">
        <v>994</v>
      </c>
      <c r="H33" s="1118" t="s">
        <v>1028</v>
      </c>
      <c r="I33" s="1119"/>
      <c r="J33" s="1119"/>
      <c r="K33" s="1119"/>
      <c r="L33" s="1119"/>
      <c r="M33" s="1119"/>
      <c r="N33" s="1119"/>
      <c r="O33" s="1120"/>
      <c r="P33" s="1121"/>
      <c r="Q33" s="1122"/>
      <c r="R33" s="1122"/>
      <c r="S33" s="1122"/>
      <c r="T33" s="1123"/>
      <c r="U33" s="1124"/>
      <c r="V33" s="1125"/>
      <c r="W33" s="1125"/>
      <c r="X33" s="1125"/>
      <c r="Y33" s="1125"/>
      <c r="Z33" s="1125"/>
      <c r="AA33" s="1125"/>
      <c r="AB33" s="1125"/>
      <c r="AC33" s="1126"/>
      <c r="AD33" s="1070"/>
      <c r="AE33" s="1070"/>
      <c r="AF33" s="1062"/>
      <c r="AG33" s="1136"/>
      <c r="AH33" s="1041"/>
      <c r="AI33" s="1041"/>
      <c r="AJ33" s="1041"/>
      <c r="AK33" s="1068"/>
      <c r="AL33" s="1041"/>
      <c r="AM33" s="1041"/>
      <c r="AN33" s="1041"/>
      <c r="AO33" s="1041"/>
      <c r="AP33" s="1041"/>
      <c r="AQ33" s="1041"/>
    </row>
    <row r="34" spans="2:43" s="1039" customFormat="1" ht="20.100000000000001" customHeight="1">
      <c r="B34" s="1130"/>
      <c r="C34" s="1131"/>
      <c r="D34" s="1131"/>
      <c r="E34" s="1131"/>
      <c r="F34" s="1132"/>
      <c r="G34" s="1069" t="s">
        <v>997</v>
      </c>
      <c r="H34" s="1118" t="s">
        <v>1029</v>
      </c>
      <c r="I34" s="1119"/>
      <c r="J34" s="1119"/>
      <c r="K34" s="1119"/>
      <c r="L34" s="1119"/>
      <c r="M34" s="1119"/>
      <c r="N34" s="1119"/>
      <c r="O34" s="1120"/>
      <c r="P34" s="1121"/>
      <c r="Q34" s="1122"/>
      <c r="R34" s="1122"/>
      <c r="S34" s="1122"/>
      <c r="T34" s="1123"/>
      <c r="U34" s="1124"/>
      <c r="V34" s="1125"/>
      <c r="W34" s="1125"/>
      <c r="X34" s="1125"/>
      <c r="Y34" s="1125"/>
      <c r="Z34" s="1125"/>
      <c r="AA34" s="1125"/>
      <c r="AB34" s="1125"/>
      <c r="AC34" s="1126"/>
      <c r="AD34" s="1070"/>
      <c r="AE34" s="1070"/>
      <c r="AF34" s="1062"/>
      <c r="AG34" s="1136"/>
      <c r="AH34" s="1041"/>
      <c r="AI34" s="1041"/>
      <c r="AJ34" s="1041"/>
      <c r="AK34" s="1068"/>
      <c r="AL34" s="1041"/>
      <c r="AM34" s="1041"/>
      <c r="AN34" s="1041"/>
      <c r="AO34" s="1041"/>
      <c r="AP34" s="1041"/>
      <c r="AQ34" s="1041"/>
    </row>
    <row r="35" spans="2:43" s="1039" customFormat="1" ht="20.100000000000001" customHeight="1">
      <c r="B35" s="1130"/>
      <c r="C35" s="1131"/>
      <c r="D35" s="1131"/>
      <c r="E35" s="1131"/>
      <c r="F35" s="1132"/>
      <c r="G35" s="1069" t="s">
        <v>999</v>
      </c>
      <c r="H35" s="1118" t="s">
        <v>1030</v>
      </c>
      <c r="I35" s="1119"/>
      <c r="J35" s="1119"/>
      <c r="K35" s="1119"/>
      <c r="L35" s="1119"/>
      <c r="M35" s="1119"/>
      <c r="N35" s="1119"/>
      <c r="O35" s="1120"/>
      <c r="P35" s="1121"/>
      <c r="Q35" s="1122"/>
      <c r="R35" s="1122"/>
      <c r="S35" s="1122"/>
      <c r="T35" s="1123"/>
      <c r="U35" s="1124"/>
      <c r="V35" s="1125"/>
      <c r="W35" s="1125"/>
      <c r="X35" s="1125"/>
      <c r="Y35" s="1125"/>
      <c r="Z35" s="1125"/>
      <c r="AA35" s="1125"/>
      <c r="AB35" s="1125"/>
      <c r="AC35" s="1126"/>
      <c r="AD35" s="1070"/>
      <c r="AE35" s="1070"/>
      <c r="AF35" s="1062"/>
      <c r="AG35" s="1136"/>
      <c r="AH35" s="1041"/>
      <c r="AI35" s="1041"/>
      <c r="AJ35" s="1041"/>
      <c r="AK35" s="1068"/>
      <c r="AL35" s="1041"/>
      <c r="AM35" s="1041"/>
      <c r="AN35" s="1041"/>
      <c r="AO35" s="1041"/>
      <c r="AP35" s="1041"/>
      <c r="AQ35" s="1041"/>
    </row>
    <row r="36" spans="2:43" s="1039" customFormat="1" ht="20.100000000000001" customHeight="1">
      <c r="B36" s="1130"/>
      <c r="C36" s="1131"/>
      <c r="D36" s="1131"/>
      <c r="E36" s="1131"/>
      <c r="F36" s="1132"/>
      <c r="G36" s="1069" t="s">
        <v>1001</v>
      </c>
      <c r="H36" s="1118" t="s">
        <v>1031</v>
      </c>
      <c r="I36" s="1119"/>
      <c r="J36" s="1119"/>
      <c r="K36" s="1119"/>
      <c r="L36" s="1119"/>
      <c r="M36" s="1119"/>
      <c r="N36" s="1119"/>
      <c r="O36" s="1120"/>
      <c r="P36" s="1121"/>
      <c r="Q36" s="1122"/>
      <c r="R36" s="1122"/>
      <c r="S36" s="1122"/>
      <c r="T36" s="1123"/>
      <c r="U36" s="1124"/>
      <c r="V36" s="1125"/>
      <c r="W36" s="1125"/>
      <c r="X36" s="1125"/>
      <c r="Y36" s="1125"/>
      <c r="Z36" s="1125"/>
      <c r="AA36" s="1125"/>
      <c r="AB36" s="1125"/>
      <c r="AC36" s="1126"/>
      <c r="AD36" s="1070"/>
      <c r="AE36" s="1070"/>
      <c r="AF36" s="1062"/>
      <c r="AG36" s="1136"/>
      <c r="AH36" s="1041"/>
      <c r="AI36" s="1041"/>
      <c r="AJ36" s="1041"/>
      <c r="AK36" s="1068"/>
      <c r="AL36" s="1041"/>
      <c r="AM36" s="1041"/>
      <c r="AN36" s="1041"/>
      <c r="AO36" s="1041"/>
      <c r="AP36" s="1041"/>
      <c r="AQ36" s="1041"/>
    </row>
    <row r="37" spans="2:43" s="1039" customFormat="1" ht="20.100000000000001" customHeight="1">
      <c r="B37" s="1130"/>
      <c r="C37" s="1131"/>
      <c r="D37" s="1131"/>
      <c r="E37" s="1131"/>
      <c r="F37" s="1132"/>
      <c r="G37" s="1069" t="s">
        <v>1003</v>
      </c>
      <c r="H37" s="1118" t="s">
        <v>1032</v>
      </c>
      <c r="I37" s="1119"/>
      <c r="J37" s="1119"/>
      <c r="K37" s="1119"/>
      <c r="L37" s="1119"/>
      <c r="M37" s="1119"/>
      <c r="N37" s="1119"/>
      <c r="O37" s="1120"/>
      <c r="P37" s="1121"/>
      <c r="Q37" s="1122"/>
      <c r="R37" s="1122"/>
      <c r="S37" s="1122"/>
      <c r="T37" s="1123"/>
      <c r="U37" s="1124"/>
      <c r="V37" s="1125"/>
      <c r="W37" s="1125"/>
      <c r="X37" s="1125"/>
      <c r="Y37" s="1125"/>
      <c r="Z37" s="1125"/>
      <c r="AA37" s="1125"/>
      <c r="AB37" s="1125"/>
      <c r="AC37" s="1126"/>
      <c r="AD37" s="1070"/>
      <c r="AE37" s="1070"/>
      <c r="AF37" s="1062"/>
      <c r="AG37" s="1136"/>
      <c r="AH37" s="1041"/>
      <c r="AI37" s="1041"/>
      <c r="AJ37" s="1041"/>
      <c r="AK37" s="1068"/>
      <c r="AL37" s="1041"/>
      <c r="AM37" s="1041"/>
      <c r="AN37" s="1041"/>
      <c r="AO37" s="1041"/>
      <c r="AP37" s="1041"/>
      <c r="AQ37" s="1041"/>
    </row>
    <row r="38" spans="2:43" s="1039" customFormat="1" ht="20.100000000000001" customHeight="1">
      <c r="B38" s="1133"/>
      <c r="C38" s="1134"/>
      <c r="D38" s="1134"/>
      <c r="E38" s="1134"/>
      <c r="F38" s="1135"/>
      <c r="G38" s="1069" t="s">
        <v>1005</v>
      </c>
      <c r="H38" s="1118" t="s">
        <v>1033</v>
      </c>
      <c r="I38" s="1119"/>
      <c r="J38" s="1119"/>
      <c r="K38" s="1119"/>
      <c r="L38" s="1119"/>
      <c r="M38" s="1119"/>
      <c r="N38" s="1119"/>
      <c r="O38" s="1120"/>
      <c r="P38" s="1121"/>
      <c r="Q38" s="1122"/>
      <c r="R38" s="1122"/>
      <c r="S38" s="1122"/>
      <c r="T38" s="1123"/>
      <c r="U38" s="1124"/>
      <c r="V38" s="1125"/>
      <c r="W38" s="1125"/>
      <c r="X38" s="1125"/>
      <c r="Y38" s="1125"/>
      <c r="Z38" s="1125"/>
      <c r="AA38" s="1125"/>
      <c r="AB38" s="1125"/>
      <c r="AC38" s="1126"/>
      <c r="AD38" s="1070"/>
      <c r="AE38" s="1070"/>
      <c r="AF38" s="1062"/>
      <c r="AG38" s="1136"/>
      <c r="AH38" s="1041"/>
      <c r="AI38" s="1041"/>
      <c r="AJ38" s="1041"/>
      <c r="AK38" s="1068"/>
      <c r="AL38" s="1041"/>
      <c r="AM38" s="1041"/>
      <c r="AN38" s="1041"/>
      <c r="AO38" s="1041"/>
      <c r="AP38" s="1041"/>
      <c r="AQ38" s="1041"/>
    </row>
    <row r="39" spans="2:43" s="1039" customFormat="1" ht="20.100000000000001" customHeight="1">
      <c r="B39" s="1127" t="s">
        <v>1034</v>
      </c>
      <c r="C39" s="1128"/>
      <c r="D39" s="1128"/>
      <c r="E39" s="1128"/>
      <c r="F39" s="1129"/>
      <c r="G39" s="1069" t="s">
        <v>994</v>
      </c>
      <c r="H39" s="1118" t="s">
        <v>1035</v>
      </c>
      <c r="I39" s="1119"/>
      <c r="J39" s="1119"/>
      <c r="K39" s="1119"/>
      <c r="L39" s="1119"/>
      <c r="M39" s="1119"/>
      <c r="N39" s="1119"/>
      <c r="O39" s="1120"/>
      <c r="P39" s="1121"/>
      <c r="Q39" s="1122"/>
      <c r="R39" s="1122"/>
      <c r="S39" s="1122"/>
      <c r="T39" s="1123"/>
      <c r="U39" s="1124"/>
      <c r="V39" s="1125"/>
      <c r="W39" s="1125"/>
      <c r="X39" s="1125"/>
      <c r="Y39" s="1125"/>
      <c r="Z39" s="1125"/>
      <c r="AA39" s="1125"/>
      <c r="AB39" s="1125"/>
      <c r="AC39" s="1126"/>
      <c r="AD39" s="1070"/>
      <c r="AE39" s="1070"/>
      <c r="AF39" s="1062"/>
      <c r="AG39" s="1136"/>
      <c r="AH39" s="1041"/>
      <c r="AI39" s="1041"/>
      <c r="AJ39" s="1041"/>
      <c r="AK39" s="1068"/>
      <c r="AL39" s="1041"/>
      <c r="AM39" s="1041"/>
      <c r="AN39" s="1041"/>
      <c r="AO39" s="1041"/>
      <c r="AP39" s="1041"/>
      <c r="AQ39" s="1041"/>
    </row>
    <row r="40" spans="2:43" s="1039" customFormat="1" ht="20.100000000000001" customHeight="1">
      <c r="B40" s="1130"/>
      <c r="C40" s="1131"/>
      <c r="D40" s="1131"/>
      <c r="E40" s="1131"/>
      <c r="F40" s="1132"/>
      <c r="G40" s="1069" t="s">
        <v>997</v>
      </c>
      <c r="H40" s="1118" t="s">
        <v>1036</v>
      </c>
      <c r="I40" s="1119"/>
      <c r="J40" s="1119"/>
      <c r="K40" s="1119"/>
      <c r="L40" s="1119"/>
      <c r="M40" s="1119"/>
      <c r="N40" s="1119"/>
      <c r="O40" s="1120"/>
      <c r="P40" s="1121"/>
      <c r="Q40" s="1122"/>
      <c r="R40" s="1122"/>
      <c r="S40" s="1122"/>
      <c r="T40" s="1123"/>
      <c r="U40" s="1124"/>
      <c r="V40" s="1125"/>
      <c r="W40" s="1125"/>
      <c r="X40" s="1125"/>
      <c r="Y40" s="1125"/>
      <c r="Z40" s="1125"/>
      <c r="AA40" s="1125"/>
      <c r="AB40" s="1125"/>
      <c r="AC40" s="1126"/>
      <c r="AD40" s="1070"/>
      <c r="AE40" s="1070"/>
      <c r="AF40" s="1062"/>
      <c r="AG40" s="1136"/>
      <c r="AH40" s="1041"/>
      <c r="AI40" s="1041"/>
      <c r="AJ40" s="1041"/>
      <c r="AK40" s="1068"/>
      <c r="AL40" s="1041"/>
      <c r="AM40" s="1041"/>
      <c r="AN40" s="1041"/>
      <c r="AO40" s="1041"/>
      <c r="AP40" s="1041"/>
      <c r="AQ40" s="1041"/>
    </row>
    <row r="41" spans="2:43" s="1039" customFormat="1" ht="20.100000000000001" customHeight="1">
      <c r="B41" s="1130"/>
      <c r="C41" s="1131"/>
      <c r="D41" s="1131"/>
      <c r="E41" s="1131"/>
      <c r="F41" s="1132"/>
      <c r="G41" s="1069" t="s">
        <v>999</v>
      </c>
      <c r="H41" s="1118" t="s">
        <v>1037</v>
      </c>
      <c r="I41" s="1119"/>
      <c r="J41" s="1119"/>
      <c r="K41" s="1119"/>
      <c r="L41" s="1119"/>
      <c r="M41" s="1119"/>
      <c r="N41" s="1119"/>
      <c r="O41" s="1120"/>
      <c r="P41" s="1121"/>
      <c r="Q41" s="1122"/>
      <c r="R41" s="1122"/>
      <c r="S41" s="1122"/>
      <c r="T41" s="1123"/>
      <c r="U41" s="1124"/>
      <c r="V41" s="1125"/>
      <c r="W41" s="1125"/>
      <c r="X41" s="1125"/>
      <c r="Y41" s="1125"/>
      <c r="Z41" s="1125"/>
      <c r="AA41" s="1125"/>
      <c r="AB41" s="1125"/>
      <c r="AC41" s="1126"/>
      <c r="AD41" s="1070"/>
      <c r="AE41" s="1070"/>
      <c r="AF41" s="1062"/>
      <c r="AG41" s="1136"/>
      <c r="AH41" s="1041"/>
      <c r="AI41" s="1041"/>
      <c r="AJ41" s="1041"/>
      <c r="AK41" s="1068"/>
      <c r="AL41" s="1041"/>
      <c r="AM41" s="1041"/>
      <c r="AN41" s="1041"/>
      <c r="AO41" s="1041"/>
      <c r="AP41" s="1041"/>
      <c r="AQ41" s="1041"/>
    </row>
    <row r="42" spans="2:43" s="1039" customFormat="1" ht="20.100000000000001" customHeight="1">
      <c r="B42" s="1130"/>
      <c r="C42" s="1131"/>
      <c r="D42" s="1131"/>
      <c r="E42" s="1131"/>
      <c r="F42" s="1132"/>
      <c r="G42" s="1069" t="s">
        <v>1001</v>
      </c>
      <c r="H42" s="1118" t="s">
        <v>1038</v>
      </c>
      <c r="I42" s="1119"/>
      <c r="J42" s="1119"/>
      <c r="K42" s="1119"/>
      <c r="L42" s="1119"/>
      <c r="M42" s="1119"/>
      <c r="N42" s="1119"/>
      <c r="O42" s="1120"/>
      <c r="P42" s="1121"/>
      <c r="Q42" s="1122"/>
      <c r="R42" s="1122"/>
      <c r="S42" s="1122"/>
      <c r="T42" s="1123"/>
      <c r="U42" s="1124"/>
      <c r="V42" s="1125"/>
      <c r="W42" s="1125"/>
      <c r="X42" s="1125"/>
      <c r="Y42" s="1125"/>
      <c r="Z42" s="1125"/>
      <c r="AA42" s="1125"/>
      <c r="AB42" s="1125"/>
      <c r="AC42" s="1126"/>
      <c r="AD42" s="1070"/>
      <c r="AE42" s="1070"/>
      <c r="AF42" s="1062"/>
      <c r="AG42" s="1136"/>
      <c r="AH42" s="1041"/>
      <c r="AI42" s="1041"/>
      <c r="AJ42" s="1041"/>
      <c r="AK42" s="1068"/>
      <c r="AL42" s="1041"/>
      <c r="AM42" s="1041"/>
      <c r="AN42" s="1041"/>
      <c r="AO42" s="1041"/>
      <c r="AP42" s="1041"/>
      <c r="AQ42" s="1041"/>
    </row>
    <row r="43" spans="2:43" s="1039" customFormat="1" ht="20.100000000000001" customHeight="1">
      <c r="B43" s="1130"/>
      <c r="C43" s="1131"/>
      <c r="D43" s="1131"/>
      <c r="E43" s="1131"/>
      <c r="F43" s="1132"/>
      <c r="G43" s="1069" t="s">
        <v>1003</v>
      </c>
      <c r="H43" s="1118" t="s">
        <v>1039</v>
      </c>
      <c r="I43" s="1119"/>
      <c r="J43" s="1119"/>
      <c r="K43" s="1119"/>
      <c r="L43" s="1119"/>
      <c r="M43" s="1119"/>
      <c r="N43" s="1119"/>
      <c r="O43" s="1120"/>
      <c r="P43" s="1121"/>
      <c r="Q43" s="1122"/>
      <c r="R43" s="1122"/>
      <c r="S43" s="1122"/>
      <c r="T43" s="1123"/>
      <c r="U43" s="1124"/>
      <c r="V43" s="1125"/>
      <c r="W43" s="1125"/>
      <c r="X43" s="1125"/>
      <c r="Y43" s="1125"/>
      <c r="Z43" s="1125"/>
      <c r="AA43" s="1125"/>
      <c r="AB43" s="1125"/>
      <c r="AC43" s="1126"/>
      <c r="AD43" s="1070"/>
      <c r="AE43" s="1070"/>
      <c r="AF43" s="1062"/>
      <c r="AG43" s="1136"/>
      <c r="AH43" s="1041"/>
      <c r="AI43" s="1041"/>
      <c r="AJ43" s="1041"/>
      <c r="AK43" s="1068"/>
      <c r="AL43" s="1041"/>
      <c r="AM43" s="1041"/>
      <c r="AN43" s="1041"/>
      <c r="AO43" s="1041"/>
      <c r="AP43" s="1041"/>
      <c r="AQ43" s="1041"/>
    </row>
    <row r="44" spans="2:43" s="1039" customFormat="1" ht="20.100000000000001" customHeight="1">
      <c r="B44" s="1133"/>
      <c r="C44" s="1134"/>
      <c r="D44" s="1134"/>
      <c r="E44" s="1134"/>
      <c r="F44" s="1135"/>
      <c r="G44" s="1069" t="s">
        <v>1005</v>
      </c>
      <c r="H44" s="1118" t="s">
        <v>1040</v>
      </c>
      <c r="I44" s="1119"/>
      <c r="J44" s="1119"/>
      <c r="K44" s="1119"/>
      <c r="L44" s="1119"/>
      <c r="M44" s="1119"/>
      <c r="N44" s="1119"/>
      <c r="O44" s="1120"/>
      <c r="P44" s="1121"/>
      <c r="Q44" s="1122"/>
      <c r="R44" s="1122"/>
      <c r="S44" s="1122"/>
      <c r="T44" s="1123"/>
      <c r="U44" s="1124"/>
      <c r="V44" s="1125"/>
      <c r="W44" s="1125"/>
      <c r="X44" s="1125"/>
      <c r="Y44" s="1125"/>
      <c r="Z44" s="1125"/>
      <c r="AA44" s="1125"/>
      <c r="AB44" s="1125"/>
      <c r="AC44" s="1126"/>
      <c r="AD44" s="1070"/>
      <c r="AE44" s="1070"/>
      <c r="AF44" s="1062"/>
      <c r="AG44" s="1136"/>
      <c r="AH44" s="1041"/>
      <c r="AI44" s="1041"/>
      <c r="AJ44" s="1041"/>
      <c r="AK44" s="1068"/>
      <c r="AL44" s="1041"/>
      <c r="AM44" s="1041"/>
      <c r="AN44" s="1041"/>
      <c r="AO44" s="1041"/>
      <c r="AP44" s="1041"/>
      <c r="AQ44" s="1041"/>
    </row>
    <row r="45" spans="2:43" s="1039" customFormat="1" ht="20.100000000000001" customHeight="1">
      <c r="B45" s="1127" t="s">
        <v>1041</v>
      </c>
      <c r="C45" s="1128"/>
      <c r="D45" s="1128"/>
      <c r="E45" s="1128"/>
      <c r="F45" s="1129"/>
      <c r="G45" s="1069" t="s">
        <v>994</v>
      </c>
      <c r="H45" s="1118" t="s">
        <v>1042</v>
      </c>
      <c r="I45" s="1119"/>
      <c r="J45" s="1119"/>
      <c r="K45" s="1119"/>
      <c r="L45" s="1119"/>
      <c r="M45" s="1119"/>
      <c r="N45" s="1119"/>
      <c r="O45" s="1120"/>
      <c r="P45" s="1121"/>
      <c r="Q45" s="1122"/>
      <c r="R45" s="1122"/>
      <c r="S45" s="1122"/>
      <c r="T45" s="1123"/>
      <c r="U45" s="1124"/>
      <c r="V45" s="1125"/>
      <c r="W45" s="1125"/>
      <c r="X45" s="1125"/>
      <c r="Y45" s="1125"/>
      <c r="Z45" s="1125"/>
      <c r="AA45" s="1125"/>
      <c r="AB45" s="1125"/>
      <c r="AC45" s="1126"/>
      <c r="AD45" s="1070"/>
      <c r="AE45" s="1070"/>
      <c r="AF45" s="1062"/>
      <c r="AG45" s="1136"/>
      <c r="AH45" s="1041"/>
      <c r="AI45" s="1041"/>
      <c r="AJ45" s="1041"/>
      <c r="AK45" s="1068"/>
      <c r="AL45" s="1041"/>
      <c r="AM45" s="1041"/>
      <c r="AN45" s="1041"/>
      <c r="AO45" s="1041"/>
      <c r="AP45" s="1041"/>
      <c r="AQ45" s="1041"/>
    </row>
    <row r="46" spans="2:43" s="1039" customFormat="1" ht="20.100000000000001" customHeight="1">
      <c r="B46" s="1130"/>
      <c r="C46" s="1131"/>
      <c r="D46" s="1131"/>
      <c r="E46" s="1131"/>
      <c r="F46" s="1132"/>
      <c r="G46" s="1069" t="s">
        <v>997</v>
      </c>
      <c r="H46" s="1118" t="s">
        <v>1043</v>
      </c>
      <c r="I46" s="1119"/>
      <c r="J46" s="1119"/>
      <c r="K46" s="1119"/>
      <c r="L46" s="1119"/>
      <c r="M46" s="1119"/>
      <c r="N46" s="1119"/>
      <c r="O46" s="1120"/>
      <c r="P46" s="1121"/>
      <c r="Q46" s="1122"/>
      <c r="R46" s="1122"/>
      <c r="S46" s="1122"/>
      <c r="T46" s="1123"/>
      <c r="U46" s="1124"/>
      <c r="V46" s="1125"/>
      <c r="W46" s="1125"/>
      <c r="X46" s="1125"/>
      <c r="Y46" s="1125"/>
      <c r="Z46" s="1125"/>
      <c r="AA46" s="1125"/>
      <c r="AB46" s="1125"/>
      <c r="AC46" s="1126"/>
      <c r="AD46" s="1070"/>
      <c r="AE46" s="1070"/>
      <c r="AF46" s="1062"/>
      <c r="AG46" s="1136"/>
      <c r="AH46" s="1041"/>
      <c r="AI46" s="1041"/>
      <c r="AJ46" s="1041"/>
      <c r="AK46" s="1068"/>
      <c r="AL46" s="1041"/>
      <c r="AM46" s="1041"/>
      <c r="AN46" s="1041"/>
      <c r="AO46" s="1041"/>
      <c r="AP46" s="1041"/>
      <c r="AQ46" s="1041"/>
    </row>
    <row r="47" spans="2:43" s="1039" customFormat="1" ht="20.100000000000001" customHeight="1">
      <c r="B47" s="1130"/>
      <c r="C47" s="1131"/>
      <c r="D47" s="1131"/>
      <c r="E47" s="1131"/>
      <c r="F47" s="1132"/>
      <c r="G47" s="1069" t="s">
        <v>999</v>
      </c>
      <c r="H47" s="1118" t="s">
        <v>1044</v>
      </c>
      <c r="I47" s="1119"/>
      <c r="J47" s="1119"/>
      <c r="K47" s="1119"/>
      <c r="L47" s="1119"/>
      <c r="M47" s="1119"/>
      <c r="N47" s="1119"/>
      <c r="O47" s="1120"/>
      <c r="P47" s="1121"/>
      <c r="Q47" s="1122"/>
      <c r="R47" s="1122"/>
      <c r="S47" s="1122"/>
      <c r="T47" s="1123"/>
      <c r="U47" s="1124"/>
      <c r="V47" s="1125"/>
      <c r="W47" s="1125"/>
      <c r="X47" s="1125"/>
      <c r="Y47" s="1125"/>
      <c r="Z47" s="1125"/>
      <c r="AA47" s="1125"/>
      <c r="AB47" s="1125"/>
      <c r="AC47" s="1126"/>
      <c r="AD47" s="1070"/>
      <c r="AE47" s="1070"/>
      <c r="AF47" s="1062"/>
      <c r="AG47" s="1136"/>
      <c r="AH47" s="1041"/>
      <c r="AI47" s="1041"/>
      <c r="AJ47" s="1041"/>
      <c r="AK47" s="1068"/>
      <c r="AL47" s="1041"/>
      <c r="AM47" s="1041"/>
      <c r="AN47" s="1041"/>
      <c r="AO47" s="1041"/>
      <c r="AP47" s="1041"/>
      <c r="AQ47" s="1041"/>
    </row>
    <row r="48" spans="2:43" s="1039" customFormat="1" ht="20.100000000000001" customHeight="1">
      <c r="B48" s="1130"/>
      <c r="C48" s="1131"/>
      <c r="D48" s="1131"/>
      <c r="E48" s="1131"/>
      <c r="F48" s="1132"/>
      <c r="G48" s="1069" t="s">
        <v>1001</v>
      </c>
      <c r="H48" s="1118" t="s">
        <v>1045</v>
      </c>
      <c r="I48" s="1119"/>
      <c r="J48" s="1119"/>
      <c r="K48" s="1119"/>
      <c r="L48" s="1119"/>
      <c r="M48" s="1119"/>
      <c r="N48" s="1119"/>
      <c r="O48" s="1120"/>
      <c r="P48" s="1121"/>
      <c r="Q48" s="1122"/>
      <c r="R48" s="1122"/>
      <c r="S48" s="1122"/>
      <c r="T48" s="1123"/>
      <c r="U48" s="1124"/>
      <c r="V48" s="1125"/>
      <c r="W48" s="1125"/>
      <c r="X48" s="1125"/>
      <c r="Y48" s="1125"/>
      <c r="Z48" s="1125"/>
      <c r="AA48" s="1125"/>
      <c r="AB48" s="1125"/>
      <c r="AC48" s="1126"/>
      <c r="AD48" s="1070"/>
      <c r="AE48" s="1070"/>
      <c r="AF48" s="1062"/>
      <c r="AG48" s="1136"/>
      <c r="AH48" s="1041"/>
      <c r="AI48" s="1041"/>
      <c r="AJ48" s="1041"/>
      <c r="AK48" s="1068"/>
      <c r="AL48" s="1041"/>
      <c r="AM48" s="1041"/>
      <c r="AN48" s="1041"/>
      <c r="AO48" s="1041"/>
      <c r="AP48" s="1041"/>
      <c r="AQ48" s="1041"/>
    </row>
    <row r="49" spans="2:43" s="1039" customFormat="1" ht="20.100000000000001" customHeight="1">
      <c r="B49" s="1130"/>
      <c r="C49" s="1131"/>
      <c r="D49" s="1131"/>
      <c r="E49" s="1131"/>
      <c r="F49" s="1132"/>
      <c r="G49" s="1069" t="s">
        <v>1003</v>
      </c>
      <c r="H49" s="1118" t="s">
        <v>1046</v>
      </c>
      <c r="I49" s="1119"/>
      <c r="J49" s="1119"/>
      <c r="K49" s="1119"/>
      <c r="L49" s="1119"/>
      <c r="M49" s="1119"/>
      <c r="N49" s="1119"/>
      <c r="O49" s="1120"/>
      <c r="P49" s="1121"/>
      <c r="Q49" s="1122"/>
      <c r="R49" s="1122"/>
      <c r="S49" s="1122"/>
      <c r="T49" s="1123"/>
      <c r="U49" s="1124"/>
      <c r="V49" s="1125"/>
      <c r="W49" s="1125"/>
      <c r="X49" s="1125"/>
      <c r="Y49" s="1125"/>
      <c r="Z49" s="1125"/>
      <c r="AA49" s="1125"/>
      <c r="AB49" s="1125"/>
      <c r="AC49" s="1126"/>
      <c r="AD49" s="1070"/>
      <c r="AE49" s="1070"/>
      <c r="AF49" s="1062"/>
      <c r="AG49" s="1136"/>
      <c r="AH49" s="1041"/>
      <c r="AI49" s="1041"/>
      <c r="AJ49" s="1041"/>
      <c r="AK49" s="1068"/>
      <c r="AL49" s="1041"/>
      <c r="AM49" s="1041"/>
      <c r="AN49" s="1041"/>
      <c r="AO49" s="1041"/>
      <c r="AP49" s="1041"/>
      <c r="AQ49" s="1041"/>
    </row>
    <row r="50" spans="2:43" s="1039" customFormat="1" ht="20.100000000000001" customHeight="1">
      <c r="B50" s="1130"/>
      <c r="C50" s="1131"/>
      <c r="D50" s="1131"/>
      <c r="E50" s="1131"/>
      <c r="F50" s="1132"/>
      <c r="G50" s="1069" t="s">
        <v>1005</v>
      </c>
      <c r="H50" s="1118" t="s">
        <v>1047</v>
      </c>
      <c r="I50" s="1119"/>
      <c r="J50" s="1119"/>
      <c r="K50" s="1119"/>
      <c r="L50" s="1119"/>
      <c r="M50" s="1119"/>
      <c r="N50" s="1119"/>
      <c r="O50" s="1120"/>
      <c r="P50" s="1121"/>
      <c r="Q50" s="1122"/>
      <c r="R50" s="1122"/>
      <c r="S50" s="1122"/>
      <c r="T50" s="1123"/>
      <c r="U50" s="1124"/>
      <c r="V50" s="1125"/>
      <c r="W50" s="1125"/>
      <c r="X50" s="1125"/>
      <c r="Y50" s="1125"/>
      <c r="Z50" s="1125"/>
      <c r="AA50" s="1125"/>
      <c r="AB50" s="1125"/>
      <c r="AC50" s="1126"/>
      <c r="AD50" s="1070"/>
      <c r="AE50" s="1070"/>
      <c r="AF50" s="1062"/>
      <c r="AG50" s="1136"/>
      <c r="AH50" s="1041"/>
      <c r="AI50" s="1041"/>
      <c r="AJ50" s="1041"/>
      <c r="AK50" s="1068"/>
      <c r="AL50" s="1041"/>
      <c r="AM50" s="1041"/>
      <c r="AN50" s="1041"/>
      <c r="AO50" s="1041"/>
      <c r="AP50" s="1041"/>
      <c r="AQ50" s="1041"/>
    </row>
    <row r="51" spans="2:43" s="1039" customFormat="1" ht="20.100000000000001" customHeight="1">
      <c r="B51" s="1133"/>
      <c r="C51" s="1134"/>
      <c r="D51" s="1134"/>
      <c r="E51" s="1134"/>
      <c r="F51" s="1135"/>
      <c r="G51" s="1069" t="s">
        <v>1048</v>
      </c>
      <c r="H51" s="1118" t="s">
        <v>1049</v>
      </c>
      <c r="I51" s="1119"/>
      <c r="J51" s="1119"/>
      <c r="K51" s="1119"/>
      <c r="L51" s="1119"/>
      <c r="M51" s="1119"/>
      <c r="N51" s="1119"/>
      <c r="O51" s="1120"/>
      <c r="P51" s="1121"/>
      <c r="Q51" s="1122"/>
      <c r="R51" s="1122"/>
      <c r="S51" s="1122"/>
      <c r="T51" s="1123"/>
      <c r="U51" s="1124"/>
      <c r="V51" s="1125"/>
      <c r="W51" s="1125"/>
      <c r="X51" s="1125"/>
      <c r="Y51" s="1125"/>
      <c r="Z51" s="1125"/>
      <c r="AA51" s="1125"/>
      <c r="AB51" s="1125"/>
      <c r="AC51" s="1126"/>
      <c r="AD51" s="1070"/>
      <c r="AE51" s="1070"/>
      <c r="AF51" s="1062"/>
      <c r="AG51" s="1136"/>
      <c r="AH51" s="1041"/>
      <c r="AI51" s="1041"/>
      <c r="AJ51" s="1041"/>
      <c r="AK51" s="1068"/>
      <c r="AL51" s="1041"/>
      <c r="AM51" s="1041"/>
      <c r="AN51" s="1041"/>
      <c r="AO51" s="1041"/>
      <c r="AP51" s="1041"/>
      <c r="AQ51" s="1041"/>
    </row>
    <row r="52" spans="2:43" s="1039" customFormat="1" ht="20.100000000000001" customHeight="1">
      <c r="B52" s="1127" t="s">
        <v>1050</v>
      </c>
      <c r="C52" s="1128"/>
      <c r="D52" s="1128"/>
      <c r="E52" s="1128"/>
      <c r="F52" s="1129"/>
      <c r="G52" s="1069" t="s">
        <v>994</v>
      </c>
      <c r="H52" s="1118" t="s">
        <v>1051</v>
      </c>
      <c r="I52" s="1119"/>
      <c r="J52" s="1119"/>
      <c r="K52" s="1119"/>
      <c r="L52" s="1119"/>
      <c r="M52" s="1119"/>
      <c r="N52" s="1119"/>
      <c r="O52" s="1120"/>
      <c r="P52" s="1121"/>
      <c r="Q52" s="1122"/>
      <c r="R52" s="1122"/>
      <c r="S52" s="1122"/>
      <c r="T52" s="1123"/>
      <c r="U52" s="1124"/>
      <c r="V52" s="1125"/>
      <c r="W52" s="1125"/>
      <c r="X52" s="1125"/>
      <c r="Y52" s="1125"/>
      <c r="Z52" s="1125"/>
      <c r="AA52" s="1125"/>
      <c r="AB52" s="1125"/>
      <c r="AC52" s="1126"/>
      <c r="AD52" s="1070"/>
      <c r="AE52" s="1070"/>
      <c r="AF52" s="1062"/>
      <c r="AG52" s="1136"/>
      <c r="AH52" s="1041"/>
      <c r="AI52" s="1041"/>
      <c r="AJ52" s="1041"/>
      <c r="AK52" s="1068"/>
      <c r="AL52" s="1041"/>
      <c r="AM52" s="1041"/>
      <c r="AN52" s="1041"/>
      <c r="AO52" s="1041"/>
      <c r="AP52" s="1041"/>
      <c r="AQ52" s="1041"/>
    </row>
    <row r="53" spans="2:43" s="1039" customFormat="1" ht="20.100000000000001" customHeight="1">
      <c r="B53" s="1130"/>
      <c r="C53" s="1131"/>
      <c r="D53" s="1131"/>
      <c r="E53" s="1131"/>
      <c r="F53" s="1132"/>
      <c r="G53" s="1069" t="s">
        <v>997</v>
      </c>
      <c r="H53" s="1118" t="s">
        <v>1052</v>
      </c>
      <c r="I53" s="1119"/>
      <c r="J53" s="1119"/>
      <c r="K53" s="1119"/>
      <c r="L53" s="1119"/>
      <c r="M53" s="1119"/>
      <c r="N53" s="1119"/>
      <c r="O53" s="1120"/>
      <c r="P53" s="1121"/>
      <c r="Q53" s="1122"/>
      <c r="R53" s="1122"/>
      <c r="S53" s="1122"/>
      <c r="T53" s="1123"/>
      <c r="U53" s="1124"/>
      <c r="V53" s="1125"/>
      <c r="W53" s="1125"/>
      <c r="X53" s="1125"/>
      <c r="Y53" s="1125"/>
      <c r="Z53" s="1125"/>
      <c r="AA53" s="1125"/>
      <c r="AB53" s="1125"/>
      <c r="AC53" s="1126"/>
      <c r="AD53" s="1070"/>
      <c r="AE53" s="1070"/>
      <c r="AF53" s="1062"/>
      <c r="AG53" s="1136"/>
      <c r="AH53" s="1041"/>
      <c r="AI53" s="1041"/>
      <c r="AJ53" s="1041"/>
      <c r="AK53" s="1068"/>
      <c r="AL53" s="1041"/>
      <c r="AM53" s="1041"/>
      <c r="AN53" s="1041"/>
      <c r="AO53" s="1041"/>
      <c r="AP53" s="1041"/>
      <c r="AQ53" s="1041"/>
    </row>
    <row r="54" spans="2:43" s="1039" customFormat="1" ht="20.100000000000001" customHeight="1">
      <c r="B54" s="1130"/>
      <c r="C54" s="1131"/>
      <c r="D54" s="1131"/>
      <c r="E54" s="1131"/>
      <c r="F54" s="1132"/>
      <c r="G54" s="1069" t="s">
        <v>999</v>
      </c>
      <c r="H54" s="1118" t="s">
        <v>1053</v>
      </c>
      <c r="I54" s="1119"/>
      <c r="J54" s="1119"/>
      <c r="K54" s="1119"/>
      <c r="L54" s="1119"/>
      <c r="M54" s="1119"/>
      <c r="N54" s="1119"/>
      <c r="O54" s="1120"/>
      <c r="P54" s="1121"/>
      <c r="Q54" s="1122"/>
      <c r="R54" s="1122"/>
      <c r="S54" s="1122"/>
      <c r="T54" s="1123"/>
      <c r="U54" s="1124"/>
      <c r="V54" s="1125"/>
      <c r="W54" s="1125"/>
      <c r="X54" s="1125"/>
      <c r="Y54" s="1125"/>
      <c r="Z54" s="1125"/>
      <c r="AA54" s="1125"/>
      <c r="AB54" s="1125"/>
      <c r="AC54" s="1126"/>
      <c r="AD54" s="1070"/>
      <c r="AE54" s="1070"/>
      <c r="AF54" s="1062"/>
      <c r="AG54" s="1136"/>
      <c r="AH54" s="1041"/>
      <c r="AI54" s="1041"/>
      <c r="AJ54" s="1041"/>
      <c r="AK54" s="1068"/>
      <c r="AL54" s="1041"/>
      <c r="AM54" s="1041"/>
      <c r="AN54" s="1041"/>
      <c r="AO54" s="1041"/>
      <c r="AP54" s="1041"/>
      <c r="AQ54" s="1041"/>
    </row>
    <row r="55" spans="2:43" s="1039" customFormat="1" ht="20.100000000000001" customHeight="1">
      <c r="B55" s="1130"/>
      <c r="C55" s="1131"/>
      <c r="D55" s="1131"/>
      <c r="E55" s="1131"/>
      <c r="F55" s="1132"/>
      <c r="G55" s="1069" t="s">
        <v>1001</v>
      </c>
      <c r="H55" s="1118" t="s">
        <v>1054</v>
      </c>
      <c r="I55" s="1119"/>
      <c r="J55" s="1119"/>
      <c r="K55" s="1119"/>
      <c r="L55" s="1119"/>
      <c r="M55" s="1119"/>
      <c r="N55" s="1119"/>
      <c r="O55" s="1120"/>
      <c r="P55" s="1121"/>
      <c r="Q55" s="1122"/>
      <c r="R55" s="1122"/>
      <c r="S55" s="1122"/>
      <c r="T55" s="1123"/>
      <c r="U55" s="1124"/>
      <c r="V55" s="1125"/>
      <c r="W55" s="1125"/>
      <c r="X55" s="1125"/>
      <c r="Y55" s="1125"/>
      <c r="Z55" s="1125"/>
      <c r="AA55" s="1125"/>
      <c r="AB55" s="1125"/>
      <c r="AC55" s="1126"/>
      <c r="AD55" s="1070"/>
      <c r="AE55" s="1070"/>
      <c r="AF55" s="1062"/>
      <c r="AG55" s="1136"/>
      <c r="AH55" s="1041"/>
      <c r="AI55" s="1041"/>
      <c r="AJ55" s="1041"/>
      <c r="AK55" s="1068"/>
      <c r="AL55" s="1041"/>
      <c r="AM55" s="1041"/>
      <c r="AN55" s="1041"/>
      <c r="AO55" s="1041"/>
      <c r="AP55" s="1041"/>
      <c r="AQ55" s="1041"/>
    </row>
    <row r="56" spans="2:43" s="1039" customFormat="1" ht="20.100000000000001" customHeight="1">
      <c r="B56" s="1130"/>
      <c r="C56" s="1131"/>
      <c r="D56" s="1131"/>
      <c r="E56" s="1131"/>
      <c r="F56" s="1132"/>
      <c r="G56" s="1069" t="s">
        <v>1003</v>
      </c>
      <c r="H56" s="1118" t="s">
        <v>1055</v>
      </c>
      <c r="I56" s="1119"/>
      <c r="J56" s="1119"/>
      <c r="K56" s="1119"/>
      <c r="L56" s="1119"/>
      <c r="M56" s="1119"/>
      <c r="N56" s="1119"/>
      <c r="O56" s="1120"/>
      <c r="P56" s="1121"/>
      <c r="Q56" s="1122"/>
      <c r="R56" s="1122"/>
      <c r="S56" s="1122"/>
      <c r="T56" s="1123"/>
      <c r="U56" s="1124"/>
      <c r="V56" s="1125"/>
      <c r="W56" s="1125"/>
      <c r="X56" s="1125"/>
      <c r="Y56" s="1125"/>
      <c r="Z56" s="1125"/>
      <c r="AA56" s="1125"/>
      <c r="AB56" s="1125"/>
      <c r="AC56" s="1126"/>
      <c r="AD56" s="1070"/>
      <c r="AE56" s="1070"/>
      <c r="AF56" s="1062"/>
      <c r="AG56" s="1136"/>
      <c r="AH56" s="1041"/>
      <c r="AI56" s="1041"/>
      <c r="AJ56" s="1041"/>
      <c r="AK56" s="1068"/>
      <c r="AL56" s="1041"/>
      <c r="AM56" s="1041"/>
      <c r="AN56" s="1041"/>
      <c r="AO56" s="1041"/>
      <c r="AP56" s="1041"/>
      <c r="AQ56" s="1041"/>
    </row>
    <row r="57" spans="2:43" s="1039" customFormat="1" ht="20.100000000000001" customHeight="1">
      <c r="B57" s="1133"/>
      <c r="C57" s="1134"/>
      <c r="D57" s="1134"/>
      <c r="E57" s="1134"/>
      <c r="F57" s="1135"/>
      <c r="G57" s="1069" t="s">
        <v>1005</v>
      </c>
      <c r="H57" s="1118" t="s">
        <v>1056</v>
      </c>
      <c r="I57" s="1119"/>
      <c r="J57" s="1119"/>
      <c r="K57" s="1119"/>
      <c r="L57" s="1119"/>
      <c r="M57" s="1119"/>
      <c r="N57" s="1119"/>
      <c r="O57" s="1120"/>
      <c r="P57" s="1121"/>
      <c r="Q57" s="1122"/>
      <c r="R57" s="1122"/>
      <c r="S57" s="1122"/>
      <c r="T57" s="1123"/>
      <c r="U57" s="1124"/>
      <c r="V57" s="1125"/>
      <c r="W57" s="1125"/>
      <c r="X57" s="1125"/>
      <c r="Y57" s="1125"/>
      <c r="Z57" s="1125"/>
      <c r="AA57" s="1125"/>
      <c r="AB57" s="1125"/>
      <c r="AC57" s="1126"/>
      <c r="AD57" s="1070"/>
      <c r="AE57" s="1070"/>
      <c r="AF57" s="1062"/>
      <c r="AG57" s="1136"/>
      <c r="AH57" s="1041"/>
      <c r="AI57" s="1041"/>
      <c r="AJ57" s="1041"/>
      <c r="AK57" s="1068"/>
      <c r="AL57" s="1041"/>
      <c r="AM57" s="1041"/>
      <c r="AN57" s="1041"/>
      <c r="AO57" s="1041"/>
      <c r="AP57" s="1041"/>
      <c r="AQ57" s="1041"/>
    </row>
    <row r="58" spans="2:43" s="1039" customFormat="1" ht="20.100000000000001" customHeight="1">
      <c r="B58" s="1127" t="s">
        <v>1057</v>
      </c>
      <c r="C58" s="1128"/>
      <c r="D58" s="1128"/>
      <c r="E58" s="1128"/>
      <c r="F58" s="1129"/>
      <c r="G58" s="1069" t="s">
        <v>994</v>
      </c>
      <c r="H58" s="1118" t="s">
        <v>1058</v>
      </c>
      <c r="I58" s="1119"/>
      <c r="J58" s="1119"/>
      <c r="K58" s="1119"/>
      <c r="L58" s="1119"/>
      <c r="M58" s="1119"/>
      <c r="N58" s="1119"/>
      <c r="O58" s="1120"/>
      <c r="P58" s="1121"/>
      <c r="Q58" s="1122"/>
      <c r="R58" s="1122"/>
      <c r="S58" s="1122"/>
      <c r="T58" s="1123"/>
      <c r="U58" s="1124"/>
      <c r="V58" s="1125"/>
      <c r="W58" s="1125"/>
      <c r="X58" s="1125"/>
      <c r="Y58" s="1125"/>
      <c r="Z58" s="1125"/>
      <c r="AA58" s="1125"/>
      <c r="AB58" s="1125"/>
      <c r="AC58" s="1126"/>
      <c r="AD58" s="1070"/>
      <c r="AE58" s="1070"/>
      <c r="AF58" s="1062"/>
      <c r="AG58" s="1136"/>
      <c r="AH58" s="1041"/>
      <c r="AI58" s="1041"/>
      <c r="AJ58" s="1041"/>
      <c r="AK58" s="1068"/>
      <c r="AL58" s="1041"/>
      <c r="AM58" s="1041"/>
      <c r="AN58" s="1041"/>
      <c r="AO58" s="1041"/>
      <c r="AP58" s="1041"/>
      <c r="AQ58" s="1041"/>
    </row>
    <row r="59" spans="2:43" s="1039" customFormat="1" ht="20.100000000000001" customHeight="1">
      <c r="B59" s="1130"/>
      <c r="C59" s="1131"/>
      <c r="D59" s="1131"/>
      <c r="E59" s="1131"/>
      <c r="F59" s="1132"/>
      <c r="G59" s="1069" t="s">
        <v>997</v>
      </c>
      <c r="H59" s="1118" t="s">
        <v>1059</v>
      </c>
      <c r="I59" s="1119"/>
      <c r="J59" s="1119"/>
      <c r="K59" s="1119"/>
      <c r="L59" s="1119"/>
      <c r="M59" s="1119"/>
      <c r="N59" s="1119"/>
      <c r="O59" s="1120"/>
      <c r="P59" s="1121"/>
      <c r="Q59" s="1122"/>
      <c r="R59" s="1122"/>
      <c r="S59" s="1122"/>
      <c r="T59" s="1123"/>
      <c r="U59" s="1124"/>
      <c r="V59" s="1125"/>
      <c r="W59" s="1125"/>
      <c r="X59" s="1125"/>
      <c r="Y59" s="1125"/>
      <c r="Z59" s="1125"/>
      <c r="AA59" s="1125"/>
      <c r="AB59" s="1125"/>
      <c r="AC59" s="1126"/>
      <c r="AD59" s="1070"/>
      <c r="AE59" s="1070"/>
      <c r="AF59" s="1062"/>
      <c r="AG59" s="1136"/>
      <c r="AH59" s="1041"/>
      <c r="AI59" s="1041"/>
      <c r="AJ59" s="1041"/>
      <c r="AK59" s="1068"/>
      <c r="AL59" s="1041"/>
      <c r="AM59" s="1041"/>
      <c r="AN59" s="1041"/>
      <c r="AO59" s="1041"/>
      <c r="AP59" s="1041"/>
      <c r="AQ59" s="1041"/>
    </row>
    <row r="60" spans="2:43" s="1039" customFormat="1" ht="20.100000000000001" customHeight="1">
      <c r="B60" s="1130"/>
      <c r="C60" s="1131"/>
      <c r="D60" s="1131"/>
      <c r="E60" s="1131"/>
      <c r="F60" s="1132"/>
      <c r="G60" s="1069" t="s">
        <v>999</v>
      </c>
      <c r="H60" s="1118" t="s">
        <v>1060</v>
      </c>
      <c r="I60" s="1119"/>
      <c r="J60" s="1119"/>
      <c r="K60" s="1119"/>
      <c r="L60" s="1119"/>
      <c r="M60" s="1119"/>
      <c r="N60" s="1119"/>
      <c r="O60" s="1120"/>
      <c r="P60" s="1121"/>
      <c r="Q60" s="1122"/>
      <c r="R60" s="1122"/>
      <c r="S60" s="1122"/>
      <c r="T60" s="1123"/>
      <c r="U60" s="1124"/>
      <c r="V60" s="1125"/>
      <c r="W60" s="1125"/>
      <c r="X60" s="1125"/>
      <c r="Y60" s="1125"/>
      <c r="Z60" s="1125"/>
      <c r="AA60" s="1125"/>
      <c r="AB60" s="1125"/>
      <c r="AC60" s="1126"/>
      <c r="AD60" s="1070"/>
      <c r="AE60" s="1070"/>
      <c r="AF60" s="1062"/>
      <c r="AG60" s="1136"/>
      <c r="AH60" s="1041"/>
      <c r="AI60" s="1041"/>
      <c r="AJ60" s="1041"/>
      <c r="AK60" s="1068"/>
      <c r="AL60" s="1041"/>
      <c r="AM60" s="1041"/>
      <c r="AN60" s="1041"/>
      <c r="AO60" s="1041"/>
      <c r="AP60" s="1041"/>
      <c r="AQ60" s="1041"/>
    </row>
    <row r="61" spans="2:43" s="1039" customFormat="1" ht="20.100000000000001" customHeight="1">
      <c r="B61" s="1130"/>
      <c r="C61" s="1131"/>
      <c r="D61" s="1131"/>
      <c r="E61" s="1131"/>
      <c r="F61" s="1132"/>
      <c r="G61" s="1069" t="s">
        <v>1001</v>
      </c>
      <c r="H61" s="1118" t="s">
        <v>1061</v>
      </c>
      <c r="I61" s="1119"/>
      <c r="J61" s="1119"/>
      <c r="K61" s="1119"/>
      <c r="L61" s="1119"/>
      <c r="M61" s="1119"/>
      <c r="N61" s="1119"/>
      <c r="O61" s="1120"/>
      <c r="P61" s="1121"/>
      <c r="Q61" s="1122"/>
      <c r="R61" s="1122"/>
      <c r="S61" s="1122"/>
      <c r="T61" s="1123"/>
      <c r="U61" s="1124"/>
      <c r="V61" s="1125"/>
      <c r="W61" s="1125"/>
      <c r="X61" s="1125"/>
      <c r="Y61" s="1125"/>
      <c r="Z61" s="1125"/>
      <c r="AA61" s="1125"/>
      <c r="AB61" s="1125"/>
      <c r="AC61" s="1126"/>
      <c r="AD61" s="1070"/>
      <c r="AE61" s="1070"/>
      <c r="AF61" s="1062"/>
      <c r="AG61" s="1136"/>
      <c r="AH61" s="1041"/>
      <c r="AI61" s="1041"/>
      <c r="AJ61" s="1041"/>
      <c r="AK61" s="1068"/>
      <c r="AL61" s="1041"/>
      <c r="AM61" s="1041"/>
      <c r="AN61" s="1041"/>
      <c r="AO61" s="1041"/>
      <c r="AP61" s="1041"/>
      <c r="AQ61" s="1041"/>
    </row>
    <row r="62" spans="2:43" s="1039" customFormat="1" ht="20.100000000000001" customHeight="1">
      <c r="B62" s="1130"/>
      <c r="C62" s="1131"/>
      <c r="D62" s="1131"/>
      <c r="E62" s="1131"/>
      <c r="F62" s="1132"/>
      <c r="G62" s="1069" t="s">
        <v>1003</v>
      </c>
      <c r="H62" s="1118" t="s">
        <v>1062</v>
      </c>
      <c r="I62" s="1119"/>
      <c r="J62" s="1119"/>
      <c r="K62" s="1119"/>
      <c r="L62" s="1119"/>
      <c r="M62" s="1119"/>
      <c r="N62" s="1119"/>
      <c r="O62" s="1120"/>
      <c r="P62" s="1121"/>
      <c r="Q62" s="1122"/>
      <c r="R62" s="1122"/>
      <c r="S62" s="1122"/>
      <c r="T62" s="1123"/>
      <c r="U62" s="1124"/>
      <c r="V62" s="1125"/>
      <c r="W62" s="1125"/>
      <c r="X62" s="1125"/>
      <c r="Y62" s="1125"/>
      <c r="Z62" s="1125"/>
      <c r="AA62" s="1125"/>
      <c r="AB62" s="1125"/>
      <c r="AC62" s="1126"/>
      <c r="AD62" s="1070"/>
      <c r="AE62" s="1070"/>
      <c r="AF62" s="1062"/>
      <c r="AG62" s="1136"/>
      <c r="AH62" s="1041"/>
      <c r="AI62" s="1041"/>
      <c r="AJ62" s="1041"/>
      <c r="AK62" s="1068"/>
      <c r="AL62" s="1041"/>
      <c r="AM62" s="1041"/>
      <c r="AN62" s="1041"/>
      <c r="AO62" s="1041"/>
      <c r="AP62" s="1041"/>
      <c r="AQ62" s="1041"/>
    </row>
    <row r="63" spans="2:43" s="1039" customFormat="1" ht="20.100000000000001" customHeight="1">
      <c r="B63" s="1133"/>
      <c r="C63" s="1134"/>
      <c r="D63" s="1134"/>
      <c r="E63" s="1134"/>
      <c r="F63" s="1135"/>
      <c r="G63" s="1069" t="s">
        <v>1005</v>
      </c>
      <c r="H63" s="1118" t="s">
        <v>1063</v>
      </c>
      <c r="I63" s="1119"/>
      <c r="J63" s="1119"/>
      <c r="K63" s="1119"/>
      <c r="L63" s="1119"/>
      <c r="M63" s="1119"/>
      <c r="N63" s="1119"/>
      <c r="O63" s="1120"/>
      <c r="P63" s="1121"/>
      <c r="Q63" s="1122"/>
      <c r="R63" s="1122"/>
      <c r="S63" s="1122"/>
      <c r="T63" s="1123"/>
      <c r="U63" s="1124"/>
      <c r="V63" s="1125"/>
      <c r="W63" s="1125"/>
      <c r="X63" s="1125"/>
      <c r="Y63" s="1125"/>
      <c r="Z63" s="1125"/>
      <c r="AA63" s="1125"/>
      <c r="AB63" s="1125"/>
      <c r="AC63" s="1126"/>
      <c r="AD63" s="1070"/>
      <c r="AE63" s="1070"/>
      <c r="AF63" s="1062"/>
      <c r="AG63" s="1136"/>
      <c r="AH63" s="1041"/>
      <c r="AI63" s="1041"/>
      <c r="AJ63" s="1041"/>
      <c r="AK63" s="1068"/>
      <c r="AL63" s="1041"/>
      <c r="AM63" s="1041"/>
      <c r="AN63" s="1041"/>
      <c r="AO63" s="1041"/>
      <c r="AP63" s="1041"/>
      <c r="AQ63" s="1041"/>
    </row>
    <row r="64" spans="2:43" s="1039" customFormat="1" ht="20.100000000000001" customHeight="1">
      <c r="B64" s="1127" t="s">
        <v>1064</v>
      </c>
      <c r="C64" s="1128"/>
      <c r="D64" s="1128"/>
      <c r="E64" s="1128"/>
      <c r="F64" s="1129"/>
      <c r="G64" s="1069" t="s">
        <v>994</v>
      </c>
      <c r="H64" s="1118" t="s">
        <v>1065</v>
      </c>
      <c r="I64" s="1119"/>
      <c r="J64" s="1119"/>
      <c r="K64" s="1119"/>
      <c r="L64" s="1119"/>
      <c r="M64" s="1119"/>
      <c r="N64" s="1119"/>
      <c r="O64" s="1120"/>
      <c r="P64" s="1121"/>
      <c r="Q64" s="1122"/>
      <c r="R64" s="1122"/>
      <c r="S64" s="1122"/>
      <c r="T64" s="1123"/>
      <c r="U64" s="1124"/>
      <c r="V64" s="1125"/>
      <c r="W64" s="1125"/>
      <c r="X64" s="1125"/>
      <c r="Y64" s="1125"/>
      <c r="Z64" s="1125"/>
      <c r="AA64" s="1125"/>
      <c r="AB64" s="1125"/>
      <c r="AC64" s="1126"/>
      <c r="AD64" s="1070"/>
      <c r="AE64" s="1070"/>
      <c r="AF64" s="1062"/>
      <c r="AG64" s="1136"/>
      <c r="AH64" s="1041"/>
      <c r="AI64" s="1041"/>
      <c r="AK64" s="1068"/>
      <c r="AL64" s="1041"/>
      <c r="AM64" s="1041"/>
      <c r="AN64" s="1041"/>
      <c r="AO64" s="1041"/>
      <c r="AP64" s="1041"/>
      <c r="AQ64" s="1041"/>
    </row>
    <row r="65" spans="2:43" s="1039" customFormat="1" ht="20.100000000000001" customHeight="1">
      <c r="B65" s="1130"/>
      <c r="C65" s="1131"/>
      <c r="D65" s="1131"/>
      <c r="E65" s="1131"/>
      <c r="F65" s="1132"/>
      <c r="G65" s="1069" t="s">
        <v>997</v>
      </c>
      <c r="H65" s="1118" t="s">
        <v>1066</v>
      </c>
      <c r="I65" s="1119"/>
      <c r="J65" s="1119"/>
      <c r="K65" s="1119"/>
      <c r="L65" s="1119"/>
      <c r="M65" s="1119"/>
      <c r="N65" s="1119"/>
      <c r="O65" s="1120"/>
      <c r="P65" s="1121"/>
      <c r="Q65" s="1122"/>
      <c r="R65" s="1122"/>
      <c r="S65" s="1122"/>
      <c r="T65" s="1123"/>
      <c r="U65" s="1124"/>
      <c r="V65" s="1125"/>
      <c r="W65" s="1125"/>
      <c r="X65" s="1125"/>
      <c r="Y65" s="1125"/>
      <c r="Z65" s="1125"/>
      <c r="AA65" s="1125"/>
      <c r="AB65" s="1125"/>
      <c r="AC65" s="1126"/>
      <c r="AD65" s="1070"/>
      <c r="AE65" s="1070"/>
      <c r="AF65" s="1062"/>
      <c r="AG65" s="1136"/>
      <c r="AH65" s="1041"/>
      <c r="AI65" s="1041"/>
      <c r="AJ65" s="1041"/>
      <c r="AK65" s="1068"/>
      <c r="AL65" s="1041"/>
      <c r="AM65" s="1041"/>
      <c r="AN65" s="1041"/>
      <c r="AO65" s="1041"/>
      <c r="AP65" s="1041"/>
      <c r="AQ65" s="1041"/>
    </row>
    <row r="66" spans="2:43" s="1039" customFormat="1" ht="20.100000000000001" customHeight="1">
      <c r="B66" s="1130"/>
      <c r="C66" s="1131"/>
      <c r="D66" s="1131"/>
      <c r="E66" s="1131"/>
      <c r="F66" s="1132"/>
      <c r="G66" s="1069" t="s">
        <v>999</v>
      </c>
      <c r="H66" s="1118" t="s">
        <v>1067</v>
      </c>
      <c r="I66" s="1119"/>
      <c r="J66" s="1119"/>
      <c r="K66" s="1119"/>
      <c r="L66" s="1119"/>
      <c r="M66" s="1119"/>
      <c r="N66" s="1119"/>
      <c r="O66" s="1120"/>
      <c r="P66" s="1121"/>
      <c r="Q66" s="1122"/>
      <c r="R66" s="1122"/>
      <c r="S66" s="1122"/>
      <c r="T66" s="1123"/>
      <c r="U66" s="1124"/>
      <c r="V66" s="1125"/>
      <c r="W66" s="1125"/>
      <c r="X66" s="1125"/>
      <c r="Y66" s="1125"/>
      <c r="Z66" s="1125"/>
      <c r="AA66" s="1125"/>
      <c r="AB66" s="1125"/>
      <c r="AC66" s="1126"/>
      <c r="AD66" s="1070"/>
      <c r="AE66" s="1070"/>
      <c r="AF66" s="1062"/>
      <c r="AG66" s="1136"/>
      <c r="AH66" s="1041"/>
      <c r="AI66" s="1041"/>
      <c r="AJ66" s="1041"/>
      <c r="AK66" s="1068"/>
      <c r="AL66" s="1041"/>
      <c r="AM66" s="1041"/>
      <c r="AN66" s="1041"/>
      <c r="AO66" s="1041"/>
      <c r="AP66" s="1041"/>
      <c r="AQ66" s="1041"/>
    </row>
    <row r="67" spans="2:43" s="1039" customFormat="1" ht="20.100000000000001" customHeight="1">
      <c r="B67" s="1130"/>
      <c r="C67" s="1131"/>
      <c r="D67" s="1131"/>
      <c r="E67" s="1131"/>
      <c r="F67" s="1132"/>
      <c r="G67" s="1069" t="s">
        <v>1001</v>
      </c>
      <c r="H67" s="1118" t="s">
        <v>1068</v>
      </c>
      <c r="I67" s="1119"/>
      <c r="J67" s="1119"/>
      <c r="K67" s="1119"/>
      <c r="L67" s="1119"/>
      <c r="M67" s="1119"/>
      <c r="N67" s="1119"/>
      <c r="O67" s="1120"/>
      <c r="P67" s="1121"/>
      <c r="Q67" s="1122"/>
      <c r="R67" s="1122"/>
      <c r="S67" s="1122"/>
      <c r="T67" s="1123"/>
      <c r="U67" s="1124"/>
      <c r="V67" s="1125"/>
      <c r="W67" s="1125"/>
      <c r="X67" s="1125"/>
      <c r="Y67" s="1125"/>
      <c r="Z67" s="1125"/>
      <c r="AA67" s="1125"/>
      <c r="AB67" s="1125"/>
      <c r="AC67" s="1126"/>
      <c r="AD67" s="1070"/>
      <c r="AE67" s="1070"/>
      <c r="AF67" s="1062"/>
      <c r="AG67" s="1136"/>
      <c r="AH67" s="1041"/>
      <c r="AI67" s="1041"/>
      <c r="AJ67" s="1041"/>
      <c r="AK67" s="1068"/>
      <c r="AL67" s="1041"/>
      <c r="AM67" s="1041"/>
      <c r="AN67" s="1041"/>
      <c r="AO67" s="1041"/>
      <c r="AP67" s="1041"/>
      <c r="AQ67" s="1041"/>
    </row>
    <row r="68" spans="2:43" s="1039" customFormat="1" ht="20.100000000000001" customHeight="1">
      <c r="B68" s="1130"/>
      <c r="C68" s="1131"/>
      <c r="D68" s="1131"/>
      <c r="E68" s="1131"/>
      <c r="F68" s="1132"/>
      <c r="G68" s="1069" t="s">
        <v>1003</v>
      </c>
      <c r="H68" s="1118" t="s">
        <v>1069</v>
      </c>
      <c r="I68" s="1119"/>
      <c r="J68" s="1119"/>
      <c r="K68" s="1119"/>
      <c r="L68" s="1119"/>
      <c r="M68" s="1119"/>
      <c r="N68" s="1119"/>
      <c r="O68" s="1120"/>
      <c r="P68" s="1121"/>
      <c r="Q68" s="1122"/>
      <c r="R68" s="1122"/>
      <c r="S68" s="1122"/>
      <c r="T68" s="1123"/>
      <c r="U68" s="1124"/>
      <c r="V68" s="1125"/>
      <c r="W68" s="1125"/>
      <c r="X68" s="1125"/>
      <c r="Y68" s="1125"/>
      <c r="Z68" s="1125"/>
      <c r="AA68" s="1125"/>
      <c r="AB68" s="1125"/>
      <c r="AC68" s="1126"/>
      <c r="AD68" s="1070"/>
      <c r="AE68" s="1070"/>
      <c r="AF68" s="1062"/>
      <c r="AG68" s="1136"/>
      <c r="AH68" s="1041"/>
      <c r="AI68" s="1041"/>
      <c r="AJ68" s="1041"/>
      <c r="AK68" s="1068"/>
      <c r="AL68" s="1041"/>
      <c r="AM68" s="1041"/>
      <c r="AN68" s="1041"/>
      <c r="AO68" s="1041"/>
      <c r="AP68" s="1041"/>
      <c r="AQ68" s="1041"/>
    </row>
    <row r="69" spans="2:43" s="1039" customFormat="1" ht="20.100000000000001" customHeight="1">
      <c r="B69" s="1133"/>
      <c r="C69" s="1134"/>
      <c r="D69" s="1134"/>
      <c r="E69" s="1134"/>
      <c r="F69" s="1135"/>
      <c r="G69" s="1069" t="s">
        <v>1005</v>
      </c>
      <c r="H69" s="1118" t="s">
        <v>1070</v>
      </c>
      <c r="I69" s="1119"/>
      <c r="J69" s="1119"/>
      <c r="K69" s="1119"/>
      <c r="L69" s="1119"/>
      <c r="M69" s="1119"/>
      <c r="N69" s="1119"/>
      <c r="O69" s="1120"/>
      <c r="P69" s="1121"/>
      <c r="Q69" s="1122"/>
      <c r="R69" s="1122"/>
      <c r="S69" s="1122"/>
      <c r="T69" s="1123"/>
      <c r="U69" s="1124"/>
      <c r="V69" s="1125"/>
      <c r="W69" s="1125"/>
      <c r="X69" s="1125"/>
      <c r="Y69" s="1125"/>
      <c r="Z69" s="1125"/>
      <c r="AA69" s="1125"/>
      <c r="AB69" s="1125"/>
      <c r="AC69" s="1126"/>
      <c r="AD69" s="1070"/>
      <c r="AE69" s="1070"/>
      <c r="AF69" s="1062"/>
      <c r="AG69" s="1136"/>
      <c r="AH69" s="1041"/>
      <c r="AI69" s="1041"/>
      <c r="AJ69" s="1041"/>
      <c r="AK69" s="1068"/>
      <c r="AL69" s="1041"/>
      <c r="AM69" s="1041"/>
      <c r="AN69" s="1041"/>
      <c r="AO69" s="1041"/>
      <c r="AP69" s="1041"/>
      <c r="AQ69" s="1041"/>
    </row>
    <row r="70" spans="2:43" s="1039" customFormat="1" ht="20.100000000000001" customHeight="1">
      <c r="B70" s="1127" t="s">
        <v>1071</v>
      </c>
      <c r="C70" s="1128"/>
      <c r="D70" s="1128"/>
      <c r="E70" s="1128"/>
      <c r="F70" s="1129"/>
      <c r="G70" s="1069" t="s">
        <v>994</v>
      </c>
      <c r="H70" s="1118" t="s">
        <v>1072</v>
      </c>
      <c r="I70" s="1119"/>
      <c r="J70" s="1119"/>
      <c r="K70" s="1119"/>
      <c r="L70" s="1119"/>
      <c r="M70" s="1119"/>
      <c r="N70" s="1119"/>
      <c r="O70" s="1120"/>
      <c r="P70" s="1121"/>
      <c r="Q70" s="1122"/>
      <c r="R70" s="1122"/>
      <c r="S70" s="1122"/>
      <c r="T70" s="1123"/>
      <c r="U70" s="1124"/>
      <c r="V70" s="1125"/>
      <c r="W70" s="1125"/>
      <c r="X70" s="1125"/>
      <c r="Y70" s="1125"/>
      <c r="Z70" s="1125"/>
      <c r="AA70" s="1125"/>
      <c r="AB70" s="1125"/>
      <c r="AC70" s="1126"/>
      <c r="AD70" s="1070"/>
      <c r="AE70" s="1070"/>
      <c r="AF70" s="1062"/>
      <c r="AG70" s="1136"/>
      <c r="AH70" s="1041"/>
      <c r="AI70" s="1041"/>
      <c r="AJ70" s="1041"/>
      <c r="AK70" s="1068"/>
      <c r="AL70" s="1041"/>
      <c r="AM70" s="1041"/>
      <c r="AN70" s="1041"/>
      <c r="AO70" s="1041"/>
      <c r="AP70" s="1041"/>
      <c r="AQ70" s="1041"/>
    </row>
    <row r="71" spans="2:43" s="1039" customFormat="1" ht="20.100000000000001" customHeight="1">
      <c r="B71" s="1130"/>
      <c r="C71" s="1131"/>
      <c r="D71" s="1131"/>
      <c r="E71" s="1131"/>
      <c r="F71" s="1132"/>
      <c r="G71" s="1069" t="s">
        <v>997</v>
      </c>
      <c r="H71" s="1118" t="s">
        <v>1073</v>
      </c>
      <c r="I71" s="1119"/>
      <c r="J71" s="1119"/>
      <c r="K71" s="1119"/>
      <c r="L71" s="1119"/>
      <c r="M71" s="1119"/>
      <c r="N71" s="1119"/>
      <c r="O71" s="1120"/>
      <c r="P71" s="1121"/>
      <c r="Q71" s="1122"/>
      <c r="R71" s="1122"/>
      <c r="S71" s="1122"/>
      <c r="T71" s="1123"/>
      <c r="U71" s="1124"/>
      <c r="V71" s="1125"/>
      <c r="W71" s="1125"/>
      <c r="X71" s="1125"/>
      <c r="Y71" s="1125"/>
      <c r="Z71" s="1125"/>
      <c r="AA71" s="1125"/>
      <c r="AB71" s="1125"/>
      <c r="AC71" s="1126"/>
      <c r="AD71" s="1070"/>
      <c r="AE71" s="1070"/>
      <c r="AF71" s="1062"/>
      <c r="AG71" s="1136"/>
      <c r="AH71" s="1041"/>
      <c r="AI71" s="1041"/>
      <c r="AJ71" s="1041"/>
      <c r="AK71" s="1068"/>
      <c r="AL71" s="1041"/>
      <c r="AM71" s="1041"/>
      <c r="AN71" s="1041"/>
      <c r="AO71" s="1041"/>
      <c r="AP71" s="1041"/>
      <c r="AQ71" s="1041"/>
    </row>
    <row r="72" spans="2:43" s="1039" customFormat="1" ht="20.100000000000001" customHeight="1">
      <c r="B72" s="1130"/>
      <c r="C72" s="1131"/>
      <c r="D72" s="1131"/>
      <c r="E72" s="1131"/>
      <c r="F72" s="1132"/>
      <c r="G72" s="1069" t="s">
        <v>999</v>
      </c>
      <c r="H72" s="1118" t="s">
        <v>1074</v>
      </c>
      <c r="I72" s="1119"/>
      <c r="J72" s="1119"/>
      <c r="K72" s="1119"/>
      <c r="L72" s="1119"/>
      <c r="M72" s="1119"/>
      <c r="N72" s="1119"/>
      <c r="O72" s="1120"/>
      <c r="P72" s="1121"/>
      <c r="Q72" s="1122"/>
      <c r="R72" s="1122"/>
      <c r="S72" s="1122"/>
      <c r="T72" s="1123"/>
      <c r="U72" s="1124"/>
      <c r="V72" s="1125"/>
      <c r="W72" s="1125"/>
      <c r="X72" s="1125"/>
      <c r="Y72" s="1125"/>
      <c r="Z72" s="1125"/>
      <c r="AA72" s="1125"/>
      <c r="AB72" s="1125"/>
      <c r="AC72" s="1126"/>
      <c r="AD72" s="1070"/>
      <c r="AE72" s="1070"/>
      <c r="AF72" s="1062"/>
      <c r="AG72" s="1136"/>
      <c r="AH72" s="1041"/>
      <c r="AI72" s="1041"/>
      <c r="AJ72" s="1041"/>
      <c r="AK72" s="1068"/>
      <c r="AL72" s="1041"/>
      <c r="AM72" s="1041"/>
      <c r="AN72" s="1041"/>
      <c r="AO72" s="1041"/>
      <c r="AP72" s="1041"/>
      <c r="AQ72" s="1041"/>
    </row>
    <row r="73" spans="2:43" s="1039" customFormat="1" ht="20.100000000000001" customHeight="1">
      <c r="B73" s="1130"/>
      <c r="C73" s="1131"/>
      <c r="D73" s="1131"/>
      <c r="E73" s="1131"/>
      <c r="F73" s="1132"/>
      <c r="G73" s="1069" t="s">
        <v>1001</v>
      </c>
      <c r="H73" s="1118" t="s">
        <v>1075</v>
      </c>
      <c r="I73" s="1119"/>
      <c r="J73" s="1119"/>
      <c r="K73" s="1119"/>
      <c r="L73" s="1119"/>
      <c r="M73" s="1119"/>
      <c r="N73" s="1119"/>
      <c r="O73" s="1120"/>
      <c r="P73" s="1121"/>
      <c r="Q73" s="1122"/>
      <c r="R73" s="1122"/>
      <c r="S73" s="1122"/>
      <c r="T73" s="1123"/>
      <c r="U73" s="1124"/>
      <c r="V73" s="1125"/>
      <c r="W73" s="1125"/>
      <c r="X73" s="1125"/>
      <c r="Y73" s="1125"/>
      <c r="Z73" s="1125"/>
      <c r="AA73" s="1125"/>
      <c r="AB73" s="1125"/>
      <c r="AC73" s="1126"/>
      <c r="AD73" s="1070"/>
      <c r="AE73" s="1070"/>
      <c r="AF73" s="1062"/>
      <c r="AG73" s="1136"/>
      <c r="AH73" s="1041"/>
      <c r="AI73" s="1041"/>
      <c r="AJ73" s="1041"/>
      <c r="AK73" s="1068"/>
      <c r="AL73" s="1041"/>
      <c r="AM73" s="1041"/>
      <c r="AN73" s="1041"/>
      <c r="AO73" s="1041"/>
      <c r="AP73" s="1041"/>
      <c r="AQ73" s="1041"/>
    </row>
    <row r="74" spans="2:43" s="1039" customFormat="1" ht="20.100000000000001" customHeight="1">
      <c r="B74" s="1130"/>
      <c r="C74" s="1131"/>
      <c r="D74" s="1131"/>
      <c r="E74" s="1131"/>
      <c r="F74" s="1132"/>
      <c r="G74" s="1069" t="s">
        <v>1003</v>
      </c>
      <c r="H74" s="1118" t="s">
        <v>1076</v>
      </c>
      <c r="I74" s="1119"/>
      <c r="J74" s="1119"/>
      <c r="K74" s="1119"/>
      <c r="L74" s="1119"/>
      <c r="M74" s="1119"/>
      <c r="N74" s="1119"/>
      <c r="O74" s="1120"/>
      <c r="P74" s="1121"/>
      <c r="Q74" s="1122"/>
      <c r="R74" s="1122"/>
      <c r="S74" s="1122"/>
      <c r="T74" s="1123"/>
      <c r="U74" s="1124"/>
      <c r="V74" s="1125"/>
      <c r="W74" s="1125"/>
      <c r="X74" s="1125"/>
      <c r="Y74" s="1125"/>
      <c r="Z74" s="1125"/>
      <c r="AA74" s="1125"/>
      <c r="AB74" s="1125"/>
      <c r="AC74" s="1126"/>
      <c r="AD74" s="1070"/>
      <c r="AE74" s="1070"/>
      <c r="AF74" s="1062"/>
      <c r="AG74" s="1136"/>
      <c r="AH74" s="1041"/>
      <c r="AI74" s="1041"/>
      <c r="AJ74" s="1041"/>
      <c r="AK74" s="1068"/>
      <c r="AL74" s="1041"/>
      <c r="AM74" s="1041"/>
      <c r="AN74" s="1041"/>
      <c r="AO74" s="1041"/>
      <c r="AP74" s="1041"/>
      <c r="AQ74" s="1041"/>
    </row>
    <row r="75" spans="2:43" s="1039" customFormat="1" ht="20.100000000000001" customHeight="1">
      <c r="B75" s="1130"/>
      <c r="C75" s="1131"/>
      <c r="D75" s="1131"/>
      <c r="E75" s="1131"/>
      <c r="F75" s="1132"/>
      <c r="G75" s="1069" t="s">
        <v>1005</v>
      </c>
      <c r="H75" s="1118" t="s">
        <v>1077</v>
      </c>
      <c r="I75" s="1119"/>
      <c r="J75" s="1119"/>
      <c r="K75" s="1119"/>
      <c r="L75" s="1119"/>
      <c r="M75" s="1119"/>
      <c r="N75" s="1119"/>
      <c r="O75" s="1120"/>
      <c r="P75" s="1121"/>
      <c r="Q75" s="1122"/>
      <c r="R75" s="1122"/>
      <c r="S75" s="1122"/>
      <c r="T75" s="1123"/>
      <c r="U75" s="1124"/>
      <c r="V75" s="1125"/>
      <c r="W75" s="1125"/>
      <c r="X75" s="1125"/>
      <c r="Y75" s="1125"/>
      <c r="Z75" s="1125"/>
      <c r="AA75" s="1125"/>
      <c r="AB75" s="1125"/>
      <c r="AC75" s="1126"/>
      <c r="AD75" s="1070"/>
      <c r="AE75" s="1070"/>
      <c r="AF75" s="1062"/>
      <c r="AG75" s="1136"/>
      <c r="AH75" s="1041"/>
      <c r="AI75" s="1041"/>
      <c r="AJ75" s="1041"/>
      <c r="AK75" s="1068"/>
      <c r="AL75" s="1041"/>
      <c r="AM75" s="1041"/>
      <c r="AN75" s="1041"/>
      <c r="AO75" s="1041"/>
      <c r="AP75" s="1041"/>
      <c r="AQ75" s="1041"/>
    </row>
    <row r="76" spans="2:43" s="1039" customFormat="1" ht="20.100000000000001" customHeight="1">
      <c r="B76" s="1133"/>
      <c r="C76" s="1134"/>
      <c r="D76" s="1134"/>
      <c r="E76" s="1134"/>
      <c r="F76" s="1135"/>
      <c r="G76" s="1069" t="s">
        <v>1048</v>
      </c>
      <c r="H76" s="1118" t="s">
        <v>1078</v>
      </c>
      <c r="I76" s="1119"/>
      <c r="J76" s="1119"/>
      <c r="K76" s="1119"/>
      <c r="L76" s="1119"/>
      <c r="M76" s="1119"/>
      <c r="N76" s="1119"/>
      <c r="O76" s="1120"/>
      <c r="P76" s="1121"/>
      <c r="Q76" s="1122"/>
      <c r="R76" s="1122"/>
      <c r="S76" s="1122"/>
      <c r="T76" s="1123"/>
      <c r="U76" s="1124"/>
      <c r="V76" s="1125"/>
      <c r="W76" s="1125"/>
      <c r="X76" s="1125"/>
      <c r="Y76" s="1125"/>
      <c r="Z76" s="1125"/>
      <c r="AA76" s="1125"/>
      <c r="AB76" s="1125"/>
      <c r="AC76" s="1126"/>
      <c r="AD76" s="1070"/>
      <c r="AE76" s="1070"/>
      <c r="AF76" s="1062"/>
      <c r="AG76" s="1136"/>
      <c r="AH76" s="1041"/>
      <c r="AI76" s="1041"/>
      <c r="AJ76" s="1041"/>
      <c r="AK76" s="1068"/>
      <c r="AL76" s="1041"/>
      <c r="AM76" s="1041"/>
      <c r="AN76" s="1041"/>
      <c r="AO76" s="1041"/>
      <c r="AP76" s="1041"/>
      <c r="AQ76" s="1041"/>
    </row>
    <row r="77" spans="2:43" s="1039" customFormat="1" ht="20.100000000000001" customHeight="1">
      <c r="B77" s="1127" t="s">
        <v>1079</v>
      </c>
      <c r="C77" s="1128"/>
      <c r="D77" s="1128"/>
      <c r="E77" s="1128"/>
      <c r="F77" s="1129"/>
      <c r="G77" s="1069" t="s">
        <v>994</v>
      </c>
      <c r="H77" s="1118" t="s">
        <v>1080</v>
      </c>
      <c r="I77" s="1119"/>
      <c r="J77" s="1119"/>
      <c r="K77" s="1119"/>
      <c r="L77" s="1119"/>
      <c r="M77" s="1119"/>
      <c r="N77" s="1119"/>
      <c r="O77" s="1120"/>
      <c r="P77" s="1121"/>
      <c r="Q77" s="1122"/>
      <c r="R77" s="1122"/>
      <c r="S77" s="1122"/>
      <c r="T77" s="1123"/>
      <c r="U77" s="1124"/>
      <c r="V77" s="1125"/>
      <c r="W77" s="1125"/>
      <c r="X77" s="1125"/>
      <c r="Y77" s="1125"/>
      <c r="Z77" s="1125"/>
      <c r="AA77" s="1125"/>
      <c r="AB77" s="1125"/>
      <c r="AC77" s="1126"/>
      <c r="AD77" s="1070"/>
      <c r="AE77" s="1070"/>
      <c r="AF77" s="1062"/>
      <c r="AG77" s="1136"/>
      <c r="AH77" s="1041"/>
      <c r="AI77" s="1041"/>
      <c r="AJ77" s="1041"/>
      <c r="AK77" s="1068"/>
      <c r="AL77" s="1041"/>
      <c r="AM77" s="1041"/>
      <c r="AN77" s="1041"/>
      <c r="AO77" s="1041"/>
      <c r="AP77" s="1041"/>
      <c r="AQ77" s="1041"/>
    </row>
    <row r="78" spans="2:43" s="1039" customFormat="1" ht="20.100000000000001" customHeight="1">
      <c r="B78" s="1130"/>
      <c r="C78" s="1131"/>
      <c r="D78" s="1131"/>
      <c r="E78" s="1131"/>
      <c r="F78" s="1132"/>
      <c r="G78" s="1069" t="s">
        <v>997</v>
      </c>
      <c r="H78" s="1118" t="s">
        <v>1081</v>
      </c>
      <c r="I78" s="1119"/>
      <c r="J78" s="1119"/>
      <c r="K78" s="1119"/>
      <c r="L78" s="1119"/>
      <c r="M78" s="1119"/>
      <c r="N78" s="1119"/>
      <c r="O78" s="1120"/>
      <c r="P78" s="1121"/>
      <c r="Q78" s="1122"/>
      <c r="R78" s="1122"/>
      <c r="S78" s="1122"/>
      <c r="T78" s="1123"/>
      <c r="U78" s="1124"/>
      <c r="V78" s="1125"/>
      <c r="W78" s="1125"/>
      <c r="X78" s="1125"/>
      <c r="Y78" s="1125"/>
      <c r="Z78" s="1125"/>
      <c r="AA78" s="1125"/>
      <c r="AB78" s="1125"/>
      <c r="AC78" s="1126"/>
      <c r="AD78" s="1070"/>
      <c r="AE78" s="1070"/>
      <c r="AF78" s="1062"/>
      <c r="AG78" s="1136"/>
      <c r="AH78" s="1041"/>
      <c r="AI78" s="1041"/>
      <c r="AJ78" s="1041"/>
      <c r="AK78" s="1068"/>
      <c r="AL78" s="1041"/>
      <c r="AM78" s="1041"/>
      <c r="AN78" s="1041"/>
      <c r="AO78" s="1041"/>
      <c r="AP78" s="1041"/>
      <c r="AQ78" s="1041"/>
    </row>
    <row r="79" spans="2:43" s="1039" customFormat="1" ht="20.100000000000001" customHeight="1">
      <c r="B79" s="1130"/>
      <c r="C79" s="1131"/>
      <c r="D79" s="1131"/>
      <c r="E79" s="1131"/>
      <c r="F79" s="1132"/>
      <c r="G79" s="1069" t="s">
        <v>999</v>
      </c>
      <c r="H79" s="1118" t="s">
        <v>1082</v>
      </c>
      <c r="I79" s="1119"/>
      <c r="J79" s="1119"/>
      <c r="K79" s="1119"/>
      <c r="L79" s="1119"/>
      <c r="M79" s="1119"/>
      <c r="N79" s="1119"/>
      <c r="O79" s="1120"/>
      <c r="P79" s="1121"/>
      <c r="Q79" s="1122"/>
      <c r="R79" s="1122"/>
      <c r="S79" s="1122"/>
      <c r="T79" s="1123"/>
      <c r="U79" s="1124"/>
      <c r="V79" s="1125"/>
      <c r="W79" s="1125"/>
      <c r="X79" s="1125"/>
      <c r="Y79" s="1125"/>
      <c r="Z79" s="1125"/>
      <c r="AA79" s="1125"/>
      <c r="AB79" s="1125"/>
      <c r="AC79" s="1126"/>
      <c r="AD79" s="1070"/>
      <c r="AE79" s="1070"/>
      <c r="AF79" s="1062"/>
      <c r="AG79" s="1136"/>
      <c r="AH79" s="1041"/>
      <c r="AI79" s="1041"/>
      <c r="AJ79" s="1041"/>
      <c r="AK79" s="1068"/>
      <c r="AL79" s="1041"/>
      <c r="AM79" s="1041"/>
      <c r="AN79" s="1041"/>
      <c r="AO79" s="1041"/>
      <c r="AP79" s="1041"/>
      <c r="AQ79" s="1041"/>
    </row>
    <row r="80" spans="2:43" s="1039" customFormat="1" ht="20.100000000000001" customHeight="1">
      <c r="B80" s="1133"/>
      <c r="C80" s="1134"/>
      <c r="D80" s="1134"/>
      <c r="E80" s="1134"/>
      <c r="F80" s="1135"/>
      <c r="G80" s="1069" t="s">
        <v>1001</v>
      </c>
      <c r="H80" s="1118" t="s">
        <v>1083</v>
      </c>
      <c r="I80" s="1119"/>
      <c r="J80" s="1119"/>
      <c r="K80" s="1119"/>
      <c r="L80" s="1119"/>
      <c r="M80" s="1119"/>
      <c r="N80" s="1119"/>
      <c r="O80" s="1120"/>
      <c r="P80" s="1121"/>
      <c r="Q80" s="1122"/>
      <c r="R80" s="1122"/>
      <c r="S80" s="1122"/>
      <c r="T80" s="1123"/>
      <c r="U80" s="1124"/>
      <c r="V80" s="1125"/>
      <c r="W80" s="1125"/>
      <c r="X80" s="1125"/>
      <c r="Y80" s="1125"/>
      <c r="Z80" s="1125"/>
      <c r="AA80" s="1125"/>
      <c r="AB80" s="1125"/>
      <c r="AC80" s="1126"/>
      <c r="AD80" s="1070"/>
      <c r="AE80" s="1070"/>
      <c r="AF80" s="1062"/>
      <c r="AG80" s="1136"/>
      <c r="AH80" s="1041"/>
      <c r="AI80" s="1041"/>
      <c r="AJ80" s="1041"/>
      <c r="AK80" s="1068"/>
      <c r="AL80" s="1041"/>
      <c r="AM80" s="1041"/>
      <c r="AN80" s="1041"/>
      <c r="AO80" s="1041"/>
      <c r="AP80" s="1041"/>
      <c r="AQ80" s="1041"/>
    </row>
    <row r="81" spans="2:80" s="1039" customFormat="1" ht="20.100000000000001" customHeight="1">
      <c r="B81" s="1127" t="s">
        <v>1084</v>
      </c>
      <c r="C81" s="1128"/>
      <c r="D81" s="1128"/>
      <c r="E81" s="1128"/>
      <c r="F81" s="1129"/>
      <c r="G81" s="1069" t="s">
        <v>994</v>
      </c>
      <c r="H81" s="1118" t="s">
        <v>1085</v>
      </c>
      <c r="I81" s="1119"/>
      <c r="J81" s="1119"/>
      <c r="K81" s="1119"/>
      <c r="L81" s="1119"/>
      <c r="M81" s="1119"/>
      <c r="N81" s="1119"/>
      <c r="O81" s="1120"/>
      <c r="P81" s="1121"/>
      <c r="Q81" s="1122"/>
      <c r="R81" s="1122"/>
      <c r="S81" s="1122"/>
      <c r="T81" s="1123"/>
      <c r="U81" s="1124"/>
      <c r="V81" s="1125"/>
      <c r="W81" s="1125"/>
      <c r="X81" s="1125"/>
      <c r="Y81" s="1125"/>
      <c r="Z81" s="1125"/>
      <c r="AA81" s="1125"/>
      <c r="AB81" s="1125"/>
      <c r="AC81" s="1126"/>
      <c r="AD81" s="1070"/>
      <c r="AE81" s="1070"/>
      <c r="AF81" s="1062"/>
      <c r="AG81" s="1136"/>
      <c r="AH81" s="1041"/>
      <c r="AI81" s="1041"/>
      <c r="AJ81" s="1041"/>
      <c r="AK81" s="1068"/>
      <c r="AL81" s="1041"/>
      <c r="AM81" s="1041"/>
      <c r="AN81" s="1041"/>
      <c r="AO81" s="1041"/>
      <c r="AP81" s="1041"/>
      <c r="AQ81" s="1041"/>
    </row>
    <row r="82" spans="2:80" s="1039" customFormat="1" ht="20.100000000000001" customHeight="1">
      <c r="B82" s="1130"/>
      <c r="C82" s="1131"/>
      <c r="D82" s="1131"/>
      <c r="E82" s="1131"/>
      <c r="F82" s="1132"/>
      <c r="G82" s="1069" t="s">
        <v>997</v>
      </c>
      <c r="H82" s="1118" t="s">
        <v>1086</v>
      </c>
      <c r="I82" s="1119"/>
      <c r="J82" s="1119"/>
      <c r="K82" s="1119"/>
      <c r="L82" s="1119"/>
      <c r="M82" s="1119"/>
      <c r="N82" s="1119"/>
      <c r="O82" s="1120"/>
      <c r="P82" s="1121"/>
      <c r="Q82" s="1122"/>
      <c r="R82" s="1122"/>
      <c r="S82" s="1122"/>
      <c r="T82" s="1123"/>
      <c r="U82" s="1124"/>
      <c r="V82" s="1125"/>
      <c r="W82" s="1125"/>
      <c r="X82" s="1125"/>
      <c r="Y82" s="1125"/>
      <c r="Z82" s="1125"/>
      <c r="AA82" s="1125"/>
      <c r="AB82" s="1125"/>
      <c r="AC82" s="1126"/>
      <c r="AD82" s="1070"/>
      <c r="AE82" s="1070"/>
      <c r="AF82" s="1062"/>
      <c r="AG82" s="1136"/>
      <c r="AH82" s="1041"/>
      <c r="AI82" s="1041"/>
      <c r="AJ82" s="1041"/>
      <c r="AK82" s="1068"/>
      <c r="AL82" s="1041"/>
      <c r="AM82" s="1041"/>
      <c r="AN82" s="1041"/>
      <c r="AO82" s="1041"/>
      <c r="AP82" s="1041"/>
      <c r="AQ82" s="1041"/>
    </row>
    <row r="83" spans="2:80" s="1039" customFormat="1" ht="20.100000000000001" customHeight="1">
      <c r="B83" s="1130"/>
      <c r="C83" s="1131"/>
      <c r="D83" s="1131"/>
      <c r="E83" s="1131"/>
      <c r="F83" s="1132"/>
      <c r="G83" s="1069" t="s">
        <v>999</v>
      </c>
      <c r="H83" s="1118" t="s">
        <v>1087</v>
      </c>
      <c r="I83" s="1119"/>
      <c r="J83" s="1119"/>
      <c r="K83" s="1119"/>
      <c r="L83" s="1119"/>
      <c r="M83" s="1119"/>
      <c r="N83" s="1119"/>
      <c r="O83" s="1120"/>
      <c r="P83" s="1121"/>
      <c r="Q83" s="1122"/>
      <c r="R83" s="1122"/>
      <c r="S83" s="1122"/>
      <c r="T83" s="1123"/>
      <c r="U83" s="1124"/>
      <c r="V83" s="1125"/>
      <c r="W83" s="1125"/>
      <c r="X83" s="1125"/>
      <c r="Y83" s="1125"/>
      <c r="Z83" s="1125"/>
      <c r="AA83" s="1125"/>
      <c r="AB83" s="1125"/>
      <c r="AC83" s="1126"/>
      <c r="AD83" s="1070"/>
      <c r="AE83" s="1070"/>
      <c r="AF83" s="1062"/>
      <c r="AG83" s="1136"/>
      <c r="AH83" s="1041"/>
      <c r="AI83" s="1041"/>
      <c r="AJ83" s="1041"/>
      <c r="AK83" s="1068"/>
      <c r="AL83" s="1041"/>
      <c r="AM83" s="1041"/>
      <c r="AN83" s="1041"/>
      <c r="AO83" s="1041"/>
      <c r="AP83" s="1041"/>
      <c r="AQ83" s="1041"/>
    </row>
    <row r="84" spans="2:80" s="1039" customFormat="1" ht="20.100000000000001" customHeight="1">
      <c r="B84" s="1130"/>
      <c r="C84" s="1131"/>
      <c r="D84" s="1131"/>
      <c r="E84" s="1131"/>
      <c r="F84" s="1132"/>
      <c r="G84" s="1069" t="s">
        <v>1001</v>
      </c>
      <c r="H84" s="1118" t="s">
        <v>1088</v>
      </c>
      <c r="I84" s="1119"/>
      <c r="J84" s="1119"/>
      <c r="K84" s="1119"/>
      <c r="L84" s="1119"/>
      <c r="M84" s="1119"/>
      <c r="N84" s="1119"/>
      <c r="O84" s="1120"/>
      <c r="P84" s="1121"/>
      <c r="Q84" s="1122"/>
      <c r="R84" s="1122"/>
      <c r="S84" s="1122"/>
      <c r="T84" s="1123"/>
      <c r="U84" s="1124"/>
      <c r="V84" s="1125"/>
      <c r="W84" s="1125"/>
      <c r="X84" s="1125"/>
      <c r="Y84" s="1125"/>
      <c r="Z84" s="1125"/>
      <c r="AA84" s="1125"/>
      <c r="AB84" s="1125"/>
      <c r="AC84" s="1126"/>
      <c r="AD84" s="1070"/>
      <c r="AE84" s="1070"/>
      <c r="AF84" s="1062"/>
      <c r="AG84" s="1136"/>
      <c r="AH84" s="1041"/>
      <c r="AI84" s="1041"/>
      <c r="AJ84" s="1041"/>
      <c r="AK84" s="1068"/>
      <c r="AL84" s="1041"/>
      <c r="AM84" s="1041"/>
      <c r="AN84" s="1041"/>
      <c r="AO84" s="1041"/>
      <c r="AP84" s="1041"/>
      <c r="AQ84" s="1041"/>
    </row>
    <row r="85" spans="2:80" s="1039" customFormat="1" ht="20.100000000000001" customHeight="1">
      <c r="B85" s="1130"/>
      <c r="C85" s="1131"/>
      <c r="D85" s="1131"/>
      <c r="E85" s="1131"/>
      <c r="F85" s="1132"/>
      <c r="G85" s="1069" t="s">
        <v>1003</v>
      </c>
      <c r="H85" s="1118" t="s">
        <v>1089</v>
      </c>
      <c r="I85" s="1119"/>
      <c r="J85" s="1119"/>
      <c r="K85" s="1119"/>
      <c r="L85" s="1119"/>
      <c r="M85" s="1119"/>
      <c r="N85" s="1119"/>
      <c r="O85" s="1120"/>
      <c r="P85" s="1121"/>
      <c r="Q85" s="1122"/>
      <c r="R85" s="1122"/>
      <c r="S85" s="1122"/>
      <c r="T85" s="1123"/>
      <c r="U85" s="1124"/>
      <c r="V85" s="1125"/>
      <c r="W85" s="1125"/>
      <c r="X85" s="1125"/>
      <c r="Y85" s="1125"/>
      <c r="Z85" s="1125"/>
      <c r="AA85" s="1125"/>
      <c r="AB85" s="1125"/>
      <c r="AC85" s="1126"/>
      <c r="AD85" s="1070"/>
      <c r="AE85" s="1070"/>
      <c r="AF85" s="1062"/>
      <c r="AG85" s="1136"/>
      <c r="AH85" s="1041"/>
      <c r="AI85" s="1041"/>
      <c r="AJ85" s="1041"/>
      <c r="AK85" s="1068"/>
      <c r="AL85" s="1041"/>
      <c r="AM85" s="1041"/>
      <c r="AN85" s="1041"/>
      <c r="AO85" s="1041"/>
      <c r="AP85" s="1041"/>
      <c r="AQ85" s="1041"/>
    </row>
    <row r="86" spans="2:80" s="1039" customFormat="1" ht="20.100000000000001" customHeight="1">
      <c r="B86" s="1130"/>
      <c r="C86" s="1131"/>
      <c r="D86" s="1131"/>
      <c r="E86" s="1131"/>
      <c r="F86" s="1132"/>
      <c r="G86" s="1069" t="s">
        <v>1005</v>
      </c>
      <c r="H86" s="1118" t="s">
        <v>1090</v>
      </c>
      <c r="I86" s="1119"/>
      <c r="J86" s="1119"/>
      <c r="K86" s="1119"/>
      <c r="L86" s="1119"/>
      <c r="M86" s="1119"/>
      <c r="N86" s="1119"/>
      <c r="O86" s="1120"/>
      <c r="P86" s="1121"/>
      <c r="Q86" s="1122"/>
      <c r="R86" s="1122"/>
      <c r="S86" s="1122"/>
      <c r="T86" s="1123"/>
      <c r="U86" s="1124"/>
      <c r="V86" s="1125"/>
      <c r="W86" s="1125"/>
      <c r="X86" s="1125"/>
      <c r="Y86" s="1125"/>
      <c r="Z86" s="1125"/>
      <c r="AA86" s="1125"/>
      <c r="AB86" s="1125"/>
      <c r="AC86" s="1126"/>
      <c r="AD86" s="1070"/>
      <c r="AE86" s="1070"/>
      <c r="AF86" s="1062"/>
      <c r="AG86" s="1136"/>
      <c r="AH86" s="1041"/>
      <c r="AI86" s="1041"/>
      <c r="AJ86" s="1041"/>
      <c r="AK86" s="1068"/>
      <c r="AL86" s="1041"/>
      <c r="AM86" s="1041"/>
      <c r="AN86" s="1041"/>
      <c r="AO86" s="1041"/>
      <c r="AP86" s="1041"/>
      <c r="AQ86" s="1041"/>
    </row>
    <row r="87" spans="2:80" s="1039" customFormat="1" ht="20.100000000000001" customHeight="1">
      <c r="B87" s="1133"/>
      <c r="C87" s="1134"/>
      <c r="D87" s="1134"/>
      <c r="E87" s="1134"/>
      <c r="F87" s="1135"/>
      <c r="G87" s="1069" t="s">
        <v>1048</v>
      </c>
      <c r="H87" s="1118" t="s">
        <v>1091</v>
      </c>
      <c r="I87" s="1119"/>
      <c r="J87" s="1119"/>
      <c r="K87" s="1119"/>
      <c r="L87" s="1119"/>
      <c r="M87" s="1119"/>
      <c r="N87" s="1119"/>
      <c r="O87" s="1120"/>
      <c r="P87" s="1121"/>
      <c r="Q87" s="1122"/>
      <c r="R87" s="1122"/>
      <c r="S87" s="1122"/>
      <c r="T87" s="1123"/>
      <c r="U87" s="1124"/>
      <c r="V87" s="1125"/>
      <c r="W87" s="1125"/>
      <c r="X87" s="1125"/>
      <c r="Y87" s="1125"/>
      <c r="Z87" s="1125"/>
      <c r="AA87" s="1125"/>
      <c r="AB87" s="1125"/>
      <c r="AC87" s="1126"/>
      <c r="AD87" s="1070"/>
      <c r="AE87" s="1070"/>
      <c r="AF87" s="1062"/>
      <c r="AG87" s="1136"/>
      <c r="AH87" s="1041"/>
      <c r="AI87" s="1041"/>
      <c r="AJ87" s="1041"/>
      <c r="AK87" s="1068"/>
      <c r="AL87" s="1041"/>
      <c r="AM87" s="1041"/>
      <c r="AN87" s="1041"/>
      <c r="AO87" s="1041"/>
      <c r="AP87" s="1041"/>
      <c r="AQ87" s="1041"/>
    </row>
    <row r="88" spans="2:80" s="1039" customFormat="1" ht="15" customHeight="1">
      <c r="C88" s="1052"/>
      <c r="D88" s="1052"/>
      <c r="E88" s="1052"/>
      <c r="F88" s="1052"/>
      <c r="G88" s="1052"/>
      <c r="H88" s="1052"/>
      <c r="I88" s="1052"/>
      <c r="J88" s="1052"/>
      <c r="K88" s="1052"/>
      <c r="L88" s="1052"/>
      <c r="M88" s="1052"/>
      <c r="N88" s="1052"/>
      <c r="O88" s="1052"/>
      <c r="P88" s="1052"/>
      <c r="Q88" s="1052"/>
      <c r="R88" s="1052"/>
      <c r="S88" s="1052"/>
      <c r="T88" s="1052"/>
      <c r="U88" s="1052"/>
      <c r="AF88" s="1062"/>
      <c r="AG88" s="1136"/>
      <c r="AH88" s="1041"/>
      <c r="AI88" s="1041"/>
      <c r="AJ88" s="1041"/>
      <c r="AK88" s="1041"/>
      <c r="AL88" s="1041"/>
      <c r="AM88" s="1041"/>
      <c r="AN88" s="1041"/>
      <c r="AO88" s="1041"/>
      <c r="AP88" s="1041"/>
      <c r="AQ88" s="1041"/>
      <c r="CB88" s="1045"/>
    </row>
    <row r="89" spans="2:80" s="1039" customFormat="1" ht="15" customHeight="1">
      <c r="B89" s="1115" t="s">
        <v>1092</v>
      </c>
      <c r="C89" s="1115"/>
      <c r="D89" s="1115"/>
      <c r="E89" s="1115"/>
      <c r="F89" s="1115"/>
      <c r="G89" s="1115"/>
      <c r="H89" s="1115"/>
      <c r="I89" s="1115"/>
      <c r="J89" s="1115"/>
      <c r="K89" s="1115"/>
      <c r="L89" s="1115"/>
      <c r="M89" s="1115"/>
      <c r="N89" s="1115"/>
      <c r="O89" s="1115"/>
      <c r="P89" s="1115"/>
      <c r="Q89" s="1115"/>
      <c r="R89" s="1115"/>
      <c r="S89" s="1115"/>
      <c r="T89" s="1115"/>
      <c r="U89" s="1115"/>
      <c r="V89" s="1115"/>
      <c r="W89" s="1115"/>
      <c r="X89" s="1115"/>
      <c r="Y89" s="1115"/>
      <c r="Z89" s="1115"/>
      <c r="AA89" s="1115"/>
      <c r="AB89" s="1115"/>
      <c r="AC89" s="1115"/>
      <c r="AD89" s="1115"/>
      <c r="AF89" s="1062"/>
      <c r="AG89" s="1136"/>
      <c r="AH89" s="1041"/>
      <c r="AI89" s="1041"/>
      <c r="AJ89" s="1041"/>
      <c r="AK89" s="1041"/>
      <c r="AL89" s="1041"/>
      <c r="AM89" s="1041"/>
      <c r="AN89" s="1041"/>
      <c r="AO89" s="1041"/>
      <c r="AP89" s="1041"/>
      <c r="AQ89" s="1041"/>
      <c r="CB89" s="1045"/>
    </row>
    <row r="90" spans="2:80" ht="15" customHeight="1">
      <c r="B90" s="1115"/>
      <c r="C90" s="1115"/>
      <c r="D90" s="1115"/>
      <c r="E90" s="1115"/>
      <c r="F90" s="1115"/>
      <c r="G90" s="1115"/>
      <c r="H90" s="1115"/>
      <c r="I90" s="1115"/>
      <c r="J90" s="1115"/>
      <c r="K90" s="1115"/>
      <c r="L90" s="1115"/>
      <c r="M90" s="1115"/>
      <c r="N90" s="1115"/>
      <c r="O90" s="1115"/>
      <c r="P90" s="1115"/>
      <c r="Q90" s="1115"/>
      <c r="R90" s="1115"/>
      <c r="S90" s="1115"/>
      <c r="T90" s="1115"/>
      <c r="U90" s="1115"/>
      <c r="V90" s="1115"/>
      <c r="W90" s="1115"/>
      <c r="X90" s="1115"/>
      <c r="Y90" s="1115"/>
      <c r="Z90" s="1115"/>
      <c r="AA90" s="1115"/>
      <c r="AB90" s="1115"/>
      <c r="AC90" s="1115"/>
      <c r="AD90" s="1115"/>
      <c r="AE90" s="1046"/>
      <c r="AF90" s="1071"/>
      <c r="AG90" s="1136"/>
      <c r="AH90" s="1047"/>
      <c r="AI90" s="1047"/>
      <c r="AJ90" s="1047"/>
      <c r="AK90" s="1047"/>
      <c r="AL90" s="1047"/>
      <c r="AM90" s="1047"/>
      <c r="AN90" s="1047"/>
      <c r="AO90" s="1047"/>
      <c r="AP90" s="1047"/>
      <c r="AQ90" s="1047"/>
      <c r="CB90" s="1049"/>
    </row>
    <row r="91" spans="2:80" ht="21.75" customHeight="1">
      <c r="B91" s="1046"/>
      <c r="C91" s="1039"/>
      <c r="D91" s="1039"/>
      <c r="E91" s="1039"/>
      <c r="F91" s="1039"/>
      <c r="G91" s="1039"/>
      <c r="H91" s="1039"/>
      <c r="I91" s="1039"/>
      <c r="J91" s="1039"/>
      <c r="K91" s="1039"/>
      <c r="L91" s="1039"/>
      <c r="M91" s="1039"/>
      <c r="N91" s="1039"/>
      <c r="O91" s="1039"/>
      <c r="P91" s="1046"/>
      <c r="Q91" s="1046"/>
      <c r="R91" s="1046"/>
      <c r="S91" s="1046"/>
      <c r="T91" s="1046"/>
      <c r="U91" s="1046"/>
      <c r="V91" s="1046"/>
      <c r="W91" s="1046"/>
      <c r="X91" s="1046"/>
      <c r="Y91" s="1046"/>
      <c r="Z91" s="1046"/>
      <c r="AA91" s="1046"/>
      <c r="AB91" s="1046"/>
      <c r="AC91" s="1046"/>
      <c r="AD91" s="1046"/>
      <c r="AE91" s="1046"/>
      <c r="AF91" s="1071"/>
      <c r="AG91" s="1136"/>
      <c r="AH91" s="1047"/>
      <c r="AI91" s="1047"/>
      <c r="AJ91" s="1047"/>
      <c r="AK91" s="1047"/>
      <c r="AL91" s="1047"/>
      <c r="AM91" s="1047"/>
      <c r="AN91" s="1047"/>
      <c r="AO91" s="1047"/>
      <c r="AP91" s="1047"/>
      <c r="AQ91" s="1047"/>
      <c r="CB91" s="1049"/>
    </row>
    <row r="92" spans="2:80" ht="21.75" customHeight="1">
      <c r="B92" s="1051"/>
      <c r="C92" s="1046"/>
      <c r="D92" s="1046"/>
      <c r="E92" s="1046"/>
      <c r="F92" s="1046"/>
      <c r="G92" s="1046"/>
      <c r="H92" s="1046"/>
      <c r="I92" s="1052"/>
      <c r="J92" s="1046"/>
      <c r="K92" s="1046"/>
      <c r="L92" s="1046"/>
      <c r="M92" s="1046"/>
      <c r="N92" s="1046"/>
      <c r="O92" s="1046"/>
      <c r="P92" s="1046"/>
      <c r="Q92" s="1046"/>
      <c r="R92" s="1046"/>
      <c r="S92" s="1046"/>
      <c r="T92" s="1046"/>
      <c r="U92" s="1046"/>
      <c r="V92" s="1046"/>
      <c r="W92" s="1046"/>
      <c r="X92" s="1046"/>
      <c r="Y92" s="1046"/>
      <c r="Z92" s="1046"/>
      <c r="AA92" s="1046"/>
      <c r="AB92" s="1046"/>
      <c r="AC92" s="1046"/>
      <c r="AD92" s="1046"/>
      <c r="AE92" s="1046"/>
      <c r="AF92" s="1071"/>
      <c r="AG92" s="1136"/>
      <c r="AH92" s="1047"/>
      <c r="AI92" s="1047"/>
      <c r="AJ92" s="1047"/>
      <c r="AK92" s="1047"/>
      <c r="AL92" s="1047"/>
      <c r="AM92" s="1047"/>
      <c r="AN92" s="1047"/>
      <c r="AO92" s="1047"/>
      <c r="AP92" s="1047"/>
      <c r="AQ92" s="1047"/>
      <c r="CB92" s="1049"/>
    </row>
    <row r="93" spans="2:80" ht="21.75" customHeight="1">
      <c r="B93" s="1046"/>
      <c r="C93" s="1046"/>
      <c r="D93" s="1046"/>
      <c r="E93" s="1046"/>
      <c r="F93" s="1046"/>
      <c r="G93" s="1046"/>
      <c r="H93" s="1046"/>
      <c r="I93" s="1046"/>
      <c r="J93" s="1046"/>
      <c r="K93" s="1046"/>
      <c r="L93" s="1046"/>
      <c r="M93" s="1046"/>
      <c r="N93" s="1046"/>
      <c r="O93" s="1046"/>
      <c r="P93" s="1046"/>
      <c r="Q93" s="1046"/>
      <c r="R93" s="1046"/>
      <c r="S93" s="1046"/>
      <c r="T93" s="1046"/>
      <c r="U93" s="1046"/>
      <c r="V93" s="1046"/>
      <c r="W93" s="1046"/>
      <c r="X93" s="1046"/>
      <c r="Y93" s="1046"/>
      <c r="Z93" s="1046"/>
      <c r="AA93" s="1046"/>
      <c r="AB93" s="1046"/>
      <c r="AC93" s="1046"/>
      <c r="AD93" s="1046"/>
      <c r="AE93" s="1046"/>
      <c r="AF93" s="1071"/>
      <c r="AG93" s="1136"/>
      <c r="AH93" s="1047"/>
      <c r="AI93" s="1047"/>
      <c r="AJ93" s="1047"/>
      <c r="AK93" s="1047"/>
      <c r="AL93" s="1047"/>
      <c r="AM93" s="1047"/>
      <c r="AN93" s="1047"/>
      <c r="AO93" s="1047"/>
      <c r="AP93" s="1047"/>
      <c r="AQ93" s="1047"/>
      <c r="CB93" s="1049"/>
    </row>
    <row r="94" spans="2:80" ht="1.5" customHeight="1">
      <c r="B94" s="1057"/>
      <c r="C94" s="1057"/>
      <c r="D94" s="1057"/>
      <c r="E94" s="1057"/>
      <c r="F94" s="1057"/>
      <c r="G94" s="1057"/>
      <c r="H94" s="1057"/>
      <c r="I94" s="1057"/>
      <c r="J94" s="1057"/>
      <c r="K94" s="1057"/>
      <c r="L94" s="1057"/>
      <c r="M94" s="1057"/>
      <c r="N94" s="1057"/>
      <c r="O94" s="1057"/>
      <c r="P94" s="1057"/>
      <c r="Q94" s="1057"/>
      <c r="R94" s="1057"/>
      <c r="S94" s="1057"/>
      <c r="T94" s="1057"/>
      <c r="U94" s="1057"/>
      <c r="V94" s="1057"/>
      <c r="W94" s="1057"/>
      <c r="X94" s="1057"/>
      <c r="Y94" s="1057"/>
      <c r="Z94" s="1057"/>
      <c r="AA94" s="1057"/>
      <c r="AB94" s="1057"/>
      <c r="AC94" s="1057"/>
      <c r="AD94" s="1057"/>
      <c r="AE94" s="1057"/>
      <c r="AF94" s="1072"/>
      <c r="AG94" s="1136"/>
      <c r="AH94" s="1047"/>
      <c r="AI94" s="1047"/>
      <c r="AJ94" s="1047"/>
      <c r="AK94" s="1047"/>
      <c r="AL94" s="1047"/>
      <c r="AM94" s="1047"/>
      <c r="AN94" s="1047"/>
      <c r="AO94" s="1047"/>
      <c r="AP94" s="1047"/>
      <c r="AQ94" s="1047"/>
    </row>
    <row r="95" spans="2:80">
      <c r="B95" s="1047" t="s">
        <v>978</v>
      </c>
      <c r="C95" s="1047"/>
      <c r="D95" s="1047"/>
      <c r="E95" s="1047"/>
      <c r="F95" s="1047"/>
      <c r="G95" s="1047"/>
      <c r="H95" s="1047"/>
      <c r="I95" s="1047"/>
      <c r="J95" s="1047"/>
      <c r="K95" s="1047"/>
      <c r="L95" s="1047"/>
      <c r="M95" s="1047"/>
      <c r="N95" s="1047"/>
      <c r="O95" s="1047"/>
      <c r="P95" s="1047"/>
      <c r="Q95" s="1047"/>
      <c r="R95" s="1047"/>
      <c r="S95" s="1047"/>
      <c r="T95" s="1047"/>
      <c r="U95" s="1047"/>
      <c r="V95" s="1047"/>
      <c r="W95" s="1047"/>
      <c r="X95" s="1047"/>
      <c r="Y95" s="1047"/>
      <c r="Z95" s="1047"/>
      <c r="AA95" s="1047"/>
      <c r="AB95" s="1047"/>
      <c r="AC95" s="1047"/>
      <c r="AD95" s="1047"/>
      <c r="AE95" s="1047"/>
      <c r="AF95" s="1047"/>
      <c r="AG95" s="1047"/>
      <c r="AH95" s="1047"/>
      <c r="AI95" s="1047"/>
      <c r="AJ95" s="1047"/>
      <c r="AK95" s="1047"/>
      <c r="AL95" s="1047"/>
      <c r="AM95" s="1047"/>
      <c r="AN95" s="1047"/>
      <c r="AO95" s="1047"/>
      <c r="AP95" s="1047"/>
      <c r="AQ95" s="1047"/>
    </row>
    <row r="96" spans="2:80" s="1046" customFormat="1" ht="13.5" customHeight="1">
      <c r="B96" s="1058"/>
      <c r="C96" s="1058"/>
      <c r="D96" s="1058"/>
      <c r="E96" s="1058"/>
      <c r="F96" s="1058"/>
      <c r="G96" s="1058"/>
      <c r="H96" s="1058"/>
      <c r="I96" s="1058"/>
      <c r="J96" s="1058"/>
      <c r="K96" s="1058"/>
      <c r="L96" s="1058"/>
      <c r="M96" s="1058"/>
      <c r="N96" s="1058"/>
      <c r="O96" s="1058"/>
      <c r="P96" s="1058"/>
      <c r="Q96" s="1058"/>
      <c r="R96" s="1058"/>
      <c r="S96" s="1058"/>
      <c r="T96" s="1058"/>
      <c r="U96" s="1058"/>
      <c r="V96" s="1058"/>
      <c r="W96" s="1058"/>
      <c r="X96" s="1058"/>
      <c r="Y96" s="1058"/>
      <c r="Z96" s="1058"/>
      <c r="AA96" s="1058"/>
      <c r="AB96" s="1058"/>
      <c r="AC96" s="1058"/>
      <c r="AD96" s="1058"/>
      <c r="AE96" s="1058"/>
      <c r="AF96" s="1058"/>
      <c r="AG96" s="1058"/>
      <c r="AH96" s="1058"/>
      <c r="AI96" s="1058"/>
      <c r="AJ96" s="1058"/>
      <c r="AK96" s="1058"/>
      <c r="AL96" s="1058"/>
      <c r="AM96" s="1058"/>
      <c r="AN96" s="1058"/>
      <c r="AO96" s="1058"/>
      <c r="AP96" s="1058"/>
      <c r="AQ96" s="1058"/>
    </row>
    <row r="97" spans="2:43" s="1046" customFormat="1" ht="74.25" customHeight="1">
      <c r="B97" s="1058"/>
      <c r="C97" s="1058"/>
      <c r="D97" s="1058"/>
      <c r="E97" s="1058"/>
      <c r="F97" s="1058"/>
      <c r="G97" s="1058"/>
      <c r="H97" s="1058"/>
      <c r="I97" s="1058"/>
      <c r="J97" s="1058"/>
      <c r="K97" s="1058"/>
      <c r="L97" s="1058"/>
      <c r="M97" s="1058"/>
      <c r="N97" s="1058"/>
      <c r="O97" s="1058"/>
      <c r="P97" s="1058"/>
      <c r="Q97" s="1058"/>
      <c r="R97" s="1058"/>
      <c r="S97" s="1058"/>
      <c r="T97" s="1058"/>
      <c r="U97" s="1058"/>
      <c r="V97" s="1058"/>
      <c r="W97" s="1058"/>
      <c r="X97" s="1058"/>
      <c r="Y97" s="1058"/>
      <c r="Z97" s="1058"/>
      <c r="AA97" s="1058"/>
      <c r="AB97" s="1058"/>
      <c r="AC97" s="1058"/>
      <c r="AD97" s="1058"/>
      <c r="AE97" s="1058"/>
      <c r="AF97" s="1058"/>
      <c r="AG97" s="1058"/>
      <c r="AH97" s="1058"/>
      <c r="AI97" s="1058"/>
      <c r="AJ97" s="1058"/>
      <c r="AK97" s="1058"/>
      <c r="AL97" s="1058"/>
      <c r="AM97" s="1058"/>
      <c r="AN97" s="1058"/>
      <c r="AO97" s="1058"/>
      <c r="AP97" s="1058"/>
      <c r="AQ97" s="1058"/>
    </row>
    <row r="98" spans="2:43">
      <c r="B98" s="1047"/>
      <c r="C98" s="1047"/>
      <c r="D98" s="1047"/>
      <c r="E98" s="1047"/>
      <c r="F98" s="1047"/>
      <c r="G98" s="1047"/>
      <c r="H98" s="1047"/>
      <c r="I98" s="1047"/>
      <c r="J98" s="1047"/>
      <c r="K98" s="1047"/>
      <c r="L98" s="1047"/>
      <c r="M98" s="1047"/>
      <c r="N98" s="1047"/>
      <c r="O98" s="1047"/>
      <c r="P98" s="1047"/>
      <c r="Q98" s="1047"/>
      <c r="R98" s="1047"/>
      <c r="S98" s="1047"/>
      <c r="T98" s="1047"/>
      <c r="U98" s="1047"/>
      <c r="V98" s="1047"/>
      <c r="W98" s="1047"/>
      <c r="X98" s="1047"/>
      <c r="Y98" s="1047"/>
      <c r="Z98" s="1047"/>
      <c r="AA98" s="1047"/>
      <c r="AB98" s="1047"/>
      <c r="AC98" s="1047"/>
      <c r="AD98" s="1047"/>
      <c r="AE98" s="1047"/>
      <c r="AF98" s="1047"/>
      <c r="AG98" s="1047"/>
      <c r="AH98" s="1047"/>
      <c r="AI98" s="1047"/>
      <c r="AJ98" s="1047"/>
      <c r="AK98" s="1047"/>
      <c r="AL98" s="1047"/>
      <c r="AM98" s="1047"/>
      <c r="AN98" s="1047"/>
      <c r="AO98" s="1047"/>
      <c r="AP98" s="1047"/>
      <c r="AQ98" s="1047"/>
    </row>
    <row r="99" spans="2:43">
      <c r="B99" s="1047"/>
      <c r="C99" s="1047"/>
      <c r="D99" s="1047"/>
      <c r="E99" s="1047"/>
      <c r="F99" s="1047"/>
      <c r="G99" s="1047"/>
      <c r="H99" s="1047"/>
      <c r="I99" s="1047"/>
      <c r="J99" s="1047"/>
      <c r="K99" s="1047"/>
      <c r="L99" s="1047"/>
      <c r="M99" s="1047"/>
      <c r="N99" s="1047"/>
      <c r="O99" s="1047"/>
      <c r="P99" s="1047"/>
      <c r="Q99" s="1047"/>
      <c r="R99" s="1047"/>
      <c r="S99" s="1047"/>
      <c r="T99" s="1047"/>
      <c r="U99" s="1047"/>
      <c r="V99" s="1047"/>
      <c r="W99" s="1047"/>
      <c r="X99" s="1047"/>
      <c r="Y99" s="1047"/>
      <c r="Z99" s="1047"/>
      <c r="AA99" s="1047"/>
      <c r="AB99" s="1047"/>
      <c r="AC99" s="1047"/>
      <c r="AD99" s="1047"/>
      <c r="AE99" s="1047"/>
      <c r="AF99" s="1047"/>
      <c r="AG99" s="1047"/>
      <c r="AH99" s="1047"/>
      <c r="AI99" s="1047"/>
      <c r="AJ99" s="1047"/>
      <c r="AK99" s="1047"/>
      <c r="AL99" s="1047"/>
      <c r="AM99" s="1047"/>
      <c r="AN99" s="1047"/>
      <c r="AO99" s="1047"/>
      <c r="AP99" s="1047"/>
      <c r="AQ99" s="1047"/>
    </row>
    <row r="100" spans="2:43">
      <c r="B100" s="1047"/>
      <c r="C100" s="1047"/>
      <c r="D100" s="1047"/>
      <c r="E100" s="1047"/>
      <c r="F100" s="1047"/>
      <c r="G100" s="1047"/>
      <c r="H100" s="1047"/>
      <c r="I100" s="1047"/>
      <c r="J100" s="1047"/>
      <c r="K100" s="1047"/>
      <c r="L100" s="1047"/>
      <c r="M100" s="1047"/>
      <c r="N100" s="1047"/>
      <c r="O100" s="1047"/>
      <c r="P100" s="1047"/>
      <c r="Q100" s="1047"/>
      <c r="R100" s="1047"/>
      <c r="S100" s="1047"/>
      <c r="T100" s="1047"/>
      <c r="U100" s="1047"/>
      <c r="V100" s="1047"/>
      <c r="W100" s="1047"/>
      <c r="X100" s="1047"/>
      <c r="Y100" s="1047"/>
      <c r="Z100" s="1047"/>
      <c r="AA100" s="1047"/>
      <c r="AB100" s="1047"/>
      <c r="AC100" s="1047"/>
      <c r="AD100" s="1047"/>
      <c r="AE100" s="1047"/>
      <c r="AF100" s="1047"/>
      <c r="AG100" s="1047"/>
      <c r="AH100" s="1047"/>
      <c r="AI100" s="1047"/>
      <c r="AJ100" s="1047"/>
      <c r="AK100" s="1047"/>
      <c r="AL100" s="1047"/>
      <c r="AM100" s="1047"/>
      <c r="AN100" s="1047"/>
      <c r="AO100" s="1047"/>
      <c r="AP100" s="1047"/>
      <c r="AQ100" s="1047"/>
    </row>
    <row r="101" spans="2:43">
      <c r="B101" s="1047"/>
      <c r="C101" s="1047"/>
      <c r="D101" s="1047"/>
      <c r="E101" s="1047"/>
      <c r="F101" s="1047"/>
      <c r="G101" s="1047"/>
      <c r="H101" s="1047"/>
      <c r="I101" s="1047"/>
      <c r="J101" s="1047"/>
      <c r="K101" s="1047"/>
      <c r="L101" s="1047"/>
      <c r="M101" s="1047"/>
      <c r="N101" s="1047"/>
      <c r="O101" s="1047"/>
      <c r="P101" s="1047"/>
      <c r="Q101" s="1047"/>
      <c r="R101" s="1047"/>
      <c r="S101" s="1047"/>
      <c r="T101" s="1047"/>
      <c r="U101" s="1047"/>
      <c r="V101" s="1047"/>
      <c r="W101" s="1047"/>
      <c r="X101" s="1047"/>
      <c r="Y101" s="1047"/>
      <c r="Z101" s="1047"/>
      <c r="AA101" s="1047"/>
      <c r="AB101" s="1047"/>
      <c r="AC101" s="1047"/>
      <c r="AD101" s="1047"/>
      <c r="AE101" s="1047"/>
      <c r="AF101" s="1047"/>
      <c r="AG101" s="1047"/>
      <c r="AH101" s="1047"/>
      <c r="AI101" s="1047"/>
      <c r="AJ101" s="1047"/>
      <c r="AK101" s="1047"/>
      <c r="AL101" s="1047"/>
      <c r="AM101" s="1047"/>
      <c r="AN101" s="1047"/>
      <c r="AO101" s="1047"/>
      <c r="AP101" s="1047"/>
      <c r="AQ101" s="1047"/>
    </row>
    <row r="102" spans="2:43">
      <c r="B102" s="1047"/>
      <c r="C102" s="1047"/>
      <c r="D102" s="1047"/>
      <c r="E102" s="1047"/>
      <c r="F102" s="1047"/>
      <c r="G102" s="1047"/>
      <c r="H102" s="1047"/>
      <c r="I102" s="1047"/>
      <c r="J102" s="1047"/>
      <c r="K102" s="1047"/>
      <c r="L102" s="1047"/>
      <c r="M102" s="1047"/>
      <c r="N102" s="1047"/>
      <c r="O102" s="1047"/>
      <c r="P102" s="1047"/>
      <c r="Q102" s="1047"/>
      <c r="R102" s="1047"/>
      <c r="S102" s="1047"/>
      <c r="T102" s="1047"/>
      <c r="U102" s="1047"/>
      <c r="V102" s="1047"/>
      <c r="W102" s="1047"/>
      <c r="X102" s="1047"/>
      <c r="Y102" s="1047"/>
      <c r="Z102" s="1047"/>
      <c r="AA102" s="1047"/>
      <c r="AB102" s="1047"/>
      <c r="AC102" s="1047"/>
      <c r="AD102" s="1047"/>
      <c r="AE102" s="1047"/>
      <c r="AF102" s="1047"/>
      <c r="AG102" s="1047"/>
      <c r="AH102" s="1047"/>
      <c r="AI102" s="1047"/>
      <c r="AJ102" s="1047"/>
      <c r="AK102" s="1047"/>
      <c r="AL102" s="1047"/>
      <c r="AM102" s="1047"/>
      <c r="AN102" s="1047"/>
      <c r="AO102" s="1047"/>
      <c r="AP102" s="1047"/>
      <c r="AQ102" s="1047"/>
    </row>
    <row r="103" spans="2:43">
      <c r="B103" s="1047"/>
      <c r="C103" s="1047"/>
      <c r="D103" s="1047"/>
      <c r="E103" s="1047"/>
      <c r="F103" s="1047"/>
      <c r="G103" s="1047"/>
      <c r="H103" s="1047"/>
      <c r="I103" s="1047"/>
      <c r="J103" s="1047"/>
      <c r="K103" s="1047"/>
      <c r="L103" s="1047"/>
      <c r="M103" s="1047"/>
      <c r="N103" s="1047"/>
      <c r="O103" s="1047"/>
      <c r="P103" s="1047"/>
      <c r="Q103" s="1047"/>
      <c r="R103" s="1047"/>
      <c r="S103" s="1047"/>
      <c r="T103" s="1047"/>
      <c r="U103" s="1047"/>
      <c r="V103" s="1047"/>
      <c r="W103" s="1047"/>
      <c r="X103" s="1047"/>
      <c r="Y103" s="1047"/>
      <c r="Z103" s="1047"/>
      <c r="AA103" s="1047"/>
      <c r="AB103" s="1047"/>
      <c r="AC103" s="1047"/>
      <c r="AD103" s="1047"/>
      <c r="AE103" s="1047"/>
      <c r="AF103" s="1047"/>
      <c r="AG103" s="1047"/>
      <c r="AH103" s="1047"/>
      <c r="AI103" s="1047"/>
      <c r="AJ103" s="1047"/>
      <c r="AK103" s="1047"/>
      <c r="AL103" s="1047"/>
      <c r="AM103" s="1047"/>
      <c r="AN103" s="1047"/>
      <c r="AO103" s="1047"/>
      <c r="AP103" s="1047"/>
      <c r="AQ103" s="1047"/>
    </row>
    <row r="104" spans="2:43">
      <c r="B104" s="1047"/>
      <c r="C104" s="1047"/>
      <c r="D104" s="1047"/>
      <c r="E104" s="1047"/>
      <c r="F104" s="1047"/>
      <c r="G104" s="1047"/>
      <c r="H104" s="1047"/>
      <c r="I104" s="1047"/>
      <c r="J104" s="1047"/>
      <c r="K104" s="1047"/>
      <c r="L104" s="1047"/>
      <c r="M104" s="1047"/>
      <c r="N104" s="1047"/>
      <c r="O104" s="1047"/>
      <c r="P104" s="1047"/>
      <c r="Q104" s="1047"/>
      <c r="R104" s="1047"/>
      <c r="S104" s="1047"/>
      <c r="T104" s="1047"/>
      <c r="U104" s="1047"/>
      <c r="V104" s="1047"/>
      <c r="W104" s="1047"/>
      <c r="X104" s="1047"/>
      <c r="Y104" s="1047"/>
      <c r="Z104" s="1047"/>
      <c r="AA104" s="1047"/>
      <c r="AB104" s="1047"/>
      <c r="AC104" s="1047"/>
      <c r="AD104" s="1047"/>
      <c r="AE104" s="1047"/>
      <c r="AF104" s="1047"/>
      <c r="AG104" s="1047"/>
      <c r="AH104" s="1047"/>
      <c r="AI104" s="1047"/>
      <c r="AJ104" s="1047"/>
      <c r="AK104" s="1047"/>
      <c r="AL104" s="1047"/>
      <c r="AM104" s="1047"/>
      <c r="AN104" s="1047"/>
      <c r="AO104" s="1047"/>
      <c r="AP104" s="1047"/>
      <c r="AQ104" s="1047"/>
    </row>
    <row r="105" spans="2:43">
      <c r="B105" s="1047"/>
      <c r="C105" s="1047"/>
      <c r="D105" s="1047"/>
      <c r="E105" s="1047"/>
      <c r="F105" s="1047"/>
      <c r="G105" s="1047"/>
      <c r="H105" s="1047"/>
      <c r="I105" s="1047"/>
      <c r="J105" s="1047"/>
      <c r="K105" s="1047"/>
      <c r="L105" s="1047"/>
      <c r="M105" s="1047"/>
      <c r="N105" s="1047"/>
      <c r="O105" s="1047"/>
      <c r="P105" s="1047"/>
      <c r="Q105" s="1047"/>
      <c r="R105" s="1047"/>
      <c r="S105" s="1047"/>
      <c r="T105" s="1047"/>
      <c r="U105" s="1047"/>
      <c r="V105" s="1047"/>
      <c r="W105" s="1047"/>
      <c r="X105" s="1047"/>
      <c r="Y105" s="1047"/>
      <c r="Z105" s="1047"/>
      <c r="AA105" s="1047"/>
      <c r="AB105" s="1047"/>
      <c r="AC105" s="1047"/>
      <c r="AD105" s="1047"/>
      <c r="AE105" s="1047"/>
      <c r="AF105" s="1047"/>
      <c r="AG105" s="1047"/>
      <c r="AH105" s="1047"/>
      <c r="AI105" s="1047"/>
      <c r="AJ105" s="1047"/>
      <c r="AK105" s="1047"/>
      <c r="AL105" s="1047"/>
      <c r="AM105" s="1047"/>
      <c r="AN105" s="1047"/>
      <c r="AO105" s="1047"/>
      <c r="AP105" s="1047"/>
      <c r="AQ105" s="1047"/>
    </row>
    <row r="106" spans="2:43">
      <c r="B106" s="1047"/>
      <c r="C106" s="1047"/>
      <c r="D106" s="1047"/>
      <c r="E106" s="1047"/>
      <c r="F106" s="1047"/>
      <c r="G106" s="1047"/>
      <c r="H106" s="1047"/>
      <c r="I106" s="1047"/>
      <c r="J106" s="1047"/>
      <c r="K106" s="1047"/>
      <c r="L106" s="1047"/>
      <c r="M106" s="1047"/>
      <c r="N106" s="1047"/>
      <c r="O106" s="1047"/>
      <c r="P106" s="1047"/>
      <c r="Q106" s="1047"/>
      <c r="R106" s="1047"/>
      <c r="S106" s="1047"/>
      <c r="T106" s="1047"/>
      <c r="U106" s="1047"/>
      <c r="V106" s="1047"/>
      <c r="W106" s="1047"/>
      <c r="X106" s="1047"/>
      <c r="Y106" s="1047"/>
      <c r="Z106" s="1047"/>
      <c r="AA106" s="1047"/>
      <c r="AB106" s="1047"/>
      <c r="AC106" s="1047"/>
      <c r="AD106" s="1047"/>
      <c r="AE106" s="1047"/>
      <c r="AF106" s="1047"/>
      <c r="AG106" s="1047"/>
      <c r="AH106" s="1047"/>
      <c r="AI106" s="1047"/>
      <c r="AJ106" s="1047"/>
      <c r="AK106" s="1047"/>
      <c r="AL106" s="1047"/>
      <c r="AM106" s="1047"/>
      <c r="AN106" s="1047"/>
      <c r="AO106" s="1047"/>
      <c r="AP106" s="1047"/>
      <c r="AQ106" s="1047"/>
    </row>
    <row r="107" spans="2:43">
      <c r="B107" s="1047"/>
      <c r="C107" s="1047"/>
      <c r="D107" s="1047"/>
      <c r="E107" s="1047"/>
      <c r="F107" s="1047"/>
      <c r="G107" s="1047"/>
      <c r="H107" s="1047"/>
      <c r="I107" s="1047"/>
      <c r="J107" s="1047"/>
      <c r="K107" s="1047"/>
      <c r="L107" s="1047"/>
      <c r="M107" s="1047"/>
      <c r="N107" s="1047"/>
      <c r="O107" s="1047"/>
      <c r="P107" s="1047"/>
      <c r="Q107" s="1047"/>
      <c r="R107" s="1047"/>
      <c r="S107" s="1047"/>
      <c r="T107" s="1047"/>
      <c r="U107" s="1047"/>
      <c r="V107" s="1047"/>
      <c r="W107" s="1047"/>
      <c r="X107" s="1047"/>
      <c r="Y107" s="1047"/>
      <c r="Z107" s="1047"/>
      <c r="AA107" s="1047"/>
      <c r="AB107" s="1047"/>
      <c r="AC107" s="1047"/>
      <c r="AD107" s="1047"/>
      <c r="AE107" s="1047"/>
      <c r="AF107" s="1047"/>
      <c r="AG107" s="1047"/>
      <c r="AH107" s="1047"/>
      <c r="AI107" s="1047"/>
      <c r="AJ107" s="1047"/>
      <c r="AK107" s="1047"/>
      <c r="AL107" s="1047"/>
      <c r="AM107" s="1047"/>
      <c r="AN107" s="1047"/>
      <c r="AO107" s="1047"/>
      <c r="AP107" s="1047"/>
      <c r="AQ107" s="1047"/>
    </row>
    <row r="108" spans="2:43">
      <c r="B108" s="1047"/>
      <c r="C108" s="1047"/>
      <c r="D108" s="1047"/>
      <c r="E108" s="1047"/>
      <c r="F108" s="1047"/>
      <c r="G108" s="1047"/>
      <c r="H108" s="1047"/>
      <c r="I108" s="1047"/>
      <c r="J108" s="1047"/>
      <c r="K108" s="1047"/>
      <c r="L108" s="1047"/>
      <c r="M108" s="1047"/>
      <c r="N108" s="1047"/>
      <c r="O108" s="1047"/>
      <c r="P108" s="1047"/>
      <c r="Q108" s="1047"/>
      <c r="R108" s="1047"/>
      <c r="S108" s="1047"/>
      <c r="T108" s="1047"/>
      <c r="U108" s="1047"/>
      <c r="V108" s="1047"/>
      <c r="W108" s="1047"/>
      <c r="X108" s="1047"/>
      <c r="Y108" s="1047"/>
      <c r="Z108" s="1047"/>
      <c r="AA108" s="1047"/>
      <c r="AB108" s="1047"/>
      <c r="AC108" s="1047"/>
      <c r="AD108" s="1047"/>
      <c r="AE108" s="1047"/>
      <c r="AF108" s="1047"/>
      <c r="AG108" s="1047"/>
      <c r="AH108" s="1047"/>
      <c r="AI108" s="1047"/>
      <c r="AJ108" s="1047"/>
      <c r="AK108" s="1047"/>
      <c r="AL108" s="1047"/>
      <c r="AM108" s="1047"/>
      <c r="AN108" s="1047"/>
      <c r="AO108" s="1047"/>
      <c r="AP108" s="1047"/>
      <c r="AQ108" s="1047"/>
    </row>
  </sheetData>
  <mergeCells count="260">
    <mergeCell ref="H9:O9"/>
    <mergeCell ref="P9:T9"/>
    <mergeCell ref="U9:AC9"/>
    <mergeCell ref="H10:O10"/>
    <mergeCell ref="P10:T10"/>
    <mergeCell ref="U10:AC10"/>
    <mergeCell ref="AA1:AD1"/>
    <mergeCell ref="AG1:AG94"/>
    <mergeCell ref="A2:AE2"/>
    <mergeCell ref="B4:G4"/>
    <mergeCell ref="H4:AC4"/>
    <mergeCell ref="B8:F8"/>
    <mergeCell ref="G8:O8"/>
    <mergeCell ref="P8:T8"/>
    <mergeCell ref="U8:AC8"/>
    <mergeCell ref="B9:F14"/>
    <mergeCell ref="H13:O13"/>
    <mergeCell ref="P13:T13"/>
    <mergeCell ref="U13:AC13"/>
    <mergeCell ref="H14:O14"/>
    <mergeCell ref="P14:T14"/>
    <mergeCell ref="U14:AC14"/>
    <mergeCell ref="H11:O11"/>
    <mergeCell ref="P11:T11"/>
    <mergeCell ref="U11:AC11"/>
    <mergeCell ref="H12:O12"/>
    <mergeCell ref="P12:T12"/>
    <mergeCell ref="U12:AC12"/>
    <mergeCell ref="H18:O18"/>
    <mergeCell ref="P18:T18"/>
    <mergeCell ref="U18:AC18"/>
    <mergeCell ref="H19:O19"/>
    <mergeCell ref="P19:T19"/>
    <mergeCell ref="U19:AC19"/>
    <mergeCell ref="B15:F20"/>
    <mergeCell ref="H15:O15"/>
    <mergeCell ref="P15:T15"/>
    <mergeCell ref="U15:AC15"/>
    <mergeCell ref="H16:O16"/>
    <mergeCell ref="P16:T16"/>
    <mergeCell ref="U16:AC16"/>
    <mergeCell ref="H17:O17"/>
    <mergeCell ref="P17:T17"/>
    <mergeCell ref="U17:AC17"/>
    <mergeCell ref="H20:O20"/>
    <mergeCell ref="P20:T20"/>
    <mergeCell ref="U20:AC20"/>
    <mergeCell ref="B21:F26"/>
    <mergeCell ref="H21:O21"/>
    <mergeCell ref="P21:T21"/>
    <mergeCell ref="U21:AC21"/>
    <mergeCell ref="H22:O22"/>
    <mergeCell ref="P22:T22"/>
    <mergeCell ref="U22:AC22"/>
    <mergeCell ref="H25:O25"/>
    <mergeCell ref="P25:T25"/>
    <mergeCell ref="U25:AC25"/>
    <mergeCell ref="H26:O26"/>
    <mergeCell ref="P26:T26"/>
    <mergeCell ref="U26:AC26"/>
    <mergeCell ref="H23:O23"/>
    <mergeCell ref="P23:T23"/>
    <mergeCell ref="U23:AC23"/>
    <mergeCell ref="H24:O24"/>
    <mergeCell ref="P24:T24"/>
    <mergeCell ref="U24:AC24"/>
    <mergeCell ref="H30:O30"/>
    <mergeCell ref="P30:T30"/>
    <mergeCell ref="U30:AC30"/>
    <mergeCell ref="H31:O31"/>
    <mergeCell ref="P31:T31"/>
    <mergeCell ref="U31:AC31"/>
    <mergeCell ref="B27:F32"/>
    <mergeCell ref="H27:O27"/>
    <mergeCell ref="P27:T27"/>
    <mergeCell ref="U27:AC27"/>
    <mergeCell ref="H28:O28"/>
    <mergeCell ref="P28:T28"/>
    <mergeCell ref="U28:AC28"/>
    <mergeCell ref="H29:O29"/>
    <mergeCell ref="P29:T29"/>
    <mergeCell ref="U29:AC29"/>
    <mergeCell ref="H32:O32"/>
    <mergeCell ref="P32:T32"/>
    <mergeCell ref="U32:AC32"/>
    <mergeCell ref="B33:F38"/>
    <mergeCell ref="H33:O33"/>
    <mergeCell ref="P33:T33"/>
    <mergeCell ref="U33:AC33"/>
    <mergeCell ref="H34:O34"/>
    <mergeCell ref="P34:T34"/>
    <mergeCell ref="U34:AC34"/>
    <mergeCell ref="H37:O37"/>
    <mergeCell ref="P37:T37"/>
    <mergeCell ref="U37:AC37"/>
    <mergeCell ref="H38:O38"/>
    <mergeCell ref="P38:T38"/>
    <mergeCell ref="U38:AC38"/>
    <mergeCell ref="H35:O35"/>
    <mergeCell ref="P35:T35"/>
    <mergeCell ref="U35:AC35"/>
    <mergeCell ref="H36:O36"/>
    <mergeCell ref="P36:T36"/>
    <mergeCell ref="U36:AC36"/>
    <mergeCell ref="H42:O42"/>
    <mergeCell ref="P42:T42"/>
    <mergeCell ref="U42:AC42"/>
    <mergeCell ref="H43:O43"/>
    <mergeCell ref="P43:T43"/>
    <mergeCell ref="U43:AC43"/>
    <mergeCell ref="B39:F44"/>
    <mergeCell ref="H39:O39"/>
    <mergeCell ref="P39:T39"/>
    <mergeCell ref="U39:AC39"/>
    <mergeCell ref="H40:O40"/>
    <mergeCell ref="P40:T40"/>
    <mergeCell ref="U40:AC40"/>
    <mergeCell ref="H41:O41"/>
    <mergeCell ref="P41:T41"/>
    <mergeCell ref="U41:AC41"/>
    <mergeCell ref="H44:O44"/>
    <mergeCell ref="P44:T44"/>
    <mergeCell ref="U44:AC44"/>
    <mergeCell ref="B45:F51"/>
    <mergeCell ref="H45:O45"/>
    <mergeCell ref="P45:T45"/>
    <mergeCell ref="U45:AC45"/>
    <mergeCell ref="H46:O46"/>
    <mergeCell ref="P46:T46"/>
    <mergeCell ref="U46:AC46"/>
    <mergeCell ref="H49:O49"/>
    <mergeCell ref="P49:T49"/>
    <mergeCell ref="U49:AC49"/>
    <mergeCell ref="H50:O50"/>
    <mergeCell ref="P50:T50"/>
    <mergeCell ref="U50:AC50"/>
    <mergeCell ref="H47:O47"/>
    <mergeCell ref="P47:T47"/>
    <mergeCell ref="U47:AC47"/>
    <mergeCell ref="H48:O48"/>
    <mergeCell ref="P48:T48"/>
    <mergeCell ref="U48:AC48"/>
    <mergeCell ref="H51:O51"/>
    <mergeCell ref="P51:T51"/>
    <mergeCell ref="U51:AC51"/>
    <mergeCell ref="B52:F57"/>
    <mergeCell ref="H52:O52"/>
    <mergeCell ref="P52:T52"/>
    <mergeCell ref="U52:AC52"/>
    <mergeCell ref="H53:O53"/>
    <mergeCell ref="P53:T53"/>
    <mergeCell ref="U53:AC53"/>
    <mergeCell ref="H56:O56"/>
    <mergeCell ref="P56:T56"/>
    <mergeCell ref="U56:AC56"/>
    <mergeCell ref="H57:O57"/>
    <mergeCell ref="P57:T57"/>
    <mergeCell ref="U57:AC57"/>
    <mergeCell ref="H54:O54"/>
    <mergeCell ref="P54:T54"/>
    <mergeCell ref="U54:AC54"/>
    <mergeCell ref="H55:O55"/>
    <mergeCell ref="P55:T55"/>
    <mergeCell ref="U55:AC55"/>
    <mergeCell ref="H61:O61"/>
    <mergeCell ref="P61:T61"/>
    <mergeCell ref="U61:AC61"/>
    <mergeCell ref="H62:O62"/>
    <mergeCell ref="P62:T62"/>
    <mergeCell ref="U62:AC62"/>
    <mergeCell ref="B58:F63"/>
    <mergeCell ref="H58:O58"/>
    <mergeCell ref="P58:T58"/>
    <mergeCell ref="U58:AC58"/>
    <mergeCell ref="H59:O59"/>
    <mergeCell ref="P59:T59"/>
    <mergeCell ref="U59:AC59"/>
    <mergeCell ref="H60:O60"/>
    <mergeCell ref="P60:T60"/>
    <mergeCell ref="U60:AC60"/>
    <mergeCell ref="H63:O63"/>
    <mergeCell ref="P63:T63"/>
    <mergeCell ref="U63:AC63"/>
    <mergeCell ref="B64:F69"/>
    <mergeCell ref="H64:O64"/>
    <mergeCell ref="P64:T64"/>
    <mergeCell ref="U64:AC64"/>
    <mergeCell ref="H65:O65"/>
    <mergeCell ref="P65:T65"/>
    <mergeCell ref="U65:AC65"/>
    <mergeCell ref="H68:O68"/>
    <mergeCell ref="P68:T68"/>
    <mergeCell ref="U68:AC68"/>
    <mergeCell ref="H69:O69"/>
    <mergeCell ref="P69:T69"/>
    <mergeCell ref="U69:AC69"/>
    <mergeCell ref="H66:O66"/>
    <mergeCell ref="P66:T66"/>
    <mergeCell ref="U66:AC66"/>
    <mergeCell ref="H67:O67"/>
    <mergeCell ref="P67:T67"/>
    <mergeCell ref="U67:AC67"/>
    <mergeCell ref="B70:F76"/>
    <mergeCell ref="H70:O70"/>
    <mergeCell ref="P70:T70"/>
    <mergeCell ref="U70:AC70"/>
    <mergeCell ref="H71:O71"/>
    <mergeCell ref="P71:T71"/>
    <mergeCell ref="U71:AC71"/>
    <mergeCell ref="H72:O72"/>
    <mergeCell ref="P72:T72"/>
    <mergeCell ref="U72:AC72"/>
    <mergeCell ref="H75:O75"/>
    <mergeCell ref="P75:T75"/>
    <mergeCell ref="U75:AC75"/>
    <mergeCell ref="H76:O76"/>
    <mergeCell ref="P76:T76"/>
    <mergeCell ref="U76:AC76"/>
    <mergeCell ref="H73:O73"/>
    <mergeCell ref="P73:T73"/>
    <mergeCell ref="U73:AC73"/>
    <mergeCell ref="H74:O74"/>
    <mergeCell ref="P74:T74"/>
    <mergeCell ref="U74:AC74"/>
    <mergeCell ref="B77:F80"/>
    <mergeCell ref="H77:O77"/>
    <mergeCell ref="P77:T77"/>
    <mergeCell ref="U77:AC77"/>
    <mergeCell ref="H78:O78"/>
    <mergeCell ref="P78:T78"/>
    <mergeCell ref="U78:AC78"/>
    <mergeCell ref="H79:O79"/>
    <mergeCell ref="P79:T79"/>
    <mergeCell ref="U79:AC79"/>
    <mergeCell ref="H80:O80"/>
    <mergeCell ref="P80:T80"/>
    <mergeCell ref="U80:AC80"/>
    <mergeCell ref="B89:AD90"/>
    <mergeCell ref="H85:O85"/>
    <mergeCell ref="P85:T85"/>
    <mergeCell ref="U85:AC85"/>
    <mergeCell ref="H86:O86"/>
    <mergeCell ref="P86:T86"/>
    <mergeCell ref="U86:AC86"/>
    <mergeCell ref="B81:F87"/>
    <mergeCell ref="H83:O83"/>
    <mergeCell ref="P83:T83"/>
    <mergeCell ref="U83:AC83"/>
    <mergeCell ref="H84:O84"/>
    <mergeCell ref="P84:T84"/>
    <mergeCell ref="U84:AC84"/>
    <mergeCell ref="H81:O81"/>
    <mergeCell ref="P81:T81"/>
    <mergeCell ref="U81:AC81"/>
    <mergeCell ref="H82:O82"/>
    <mergeCell ref="P82:T82"/>
    <mergeCell ref="U82:AC82"/>
    <mergeCell ref="H87:O87"/>
    <mergeCell ref="P87:T87"/>
    <mergeCell ref="U87:AC87"/>
  </mergeCells>
  <phoneticPr fontId="8"/>
  <conditionalFormatting sqref="AH97:AO97">
    <cfRule type="cellIs" dxfId="3" priority="1" stopIfTrue="1" operator="equal">
      <formula>0</formula>
    </cfRule>
  </conditionalFormatting>
  <dataValidations count="2">
    <dataValidation type="list" allowBlank="1" showInputMessage="1" showErrorMessage="1" sqref="S88:U88">
      <formula1>$AJ$9:$AJ$65</formula1>
    </dataValidation>
    <dataValidation type="list" allowBlank="1" showInputMessage="1" showErrorMessage="1" sqref="P9:P87">
      <formula1>$AJ$9</formula1>
    </dataValidation>
  </dataValidations>
  <pageMargins left="0.78740157480314965" right="0.78740157480314965" top="0.98425196850393704" bottom="0.59055118110236227" header="0.51181102362204722" footer="0.51181102362204722"/>
  <pageSetup paperSize="9" orientation="portrait" r:id="rId1"/>
  <headerFooter alignWithMargins="0"/>
  <rowBreaks count="2" manualBreakCount="2">
    <brk id="38" max="30" man="1"/>
    <brk id="69" max="3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5"/>
  <sheetViews>
    <sheetView view="pageBreakPreview" zoomScaleNormal="100" zoomScaleSheetLayoutView="100" workbookViewId="0"/>
  </sheetViews>
  <sheetFormatPr defaultColWidth="3" defaultRowHeight="13.5"/>
  <cols>
    <col min="1" max="31" width="3" style="1048" customWidth="1"/>
    <col min="32" max="32" width="0.28515625" style="1048" customWidth="1"/>
    <col min="33" max="33" width="3" style="1048" customWidth="1"/>
    <col min="34" max="34" width="12.140625" style="1048" customWidth="1"/>
    <col min="35" max="35" width="8" style="1048" bestFit="1" customWidth="1"/>
    <col min="36" max="44" width="12.140625" style="1048" customWidth="1"/>
    <col min="45" max="16384" width="3" style="1048"/>
  </cols>
  <sheetData>
    <row r="1" spans="1:35" s="1039" customFormat="1" ht="21" customHeight="1">
      <c r="Z1" s="1111" t="s">
        <v>1093</v>
      </c>
      <c r="AA1" s="1111"/>
      <c r="AB1" s="1111"/>
      <c r="AC1" s="1111"/>
      <c r="AD1" s="1111"/>
      <c r="AE1" s="1040"/>
      <c r="AG1" s="1143" t="s">
        <v>960</v>
      </c>
    </row>
    <row r="2" spans="1:35" s="1039" customFormat="1" ht="21" customHeight="1">
      <c r="W2" s="1113" t="s">
        <v>961</v>
      </c>
      <c r="X2" s="1113"/>
      <c r="Y2" s="1113"/>
      <c r="Z2" s="1113"/>
      <c r="AA2" s="1113"/>
      <c r="AB2" s="1113"/>
      <c r="AC2" s="1113"/>
      <c r="AD2" s="1113"/>
      <c r="AE2" s="1113"/>
      <c r="AG2" s="1143"/>
    </row>
    <row r="3" spans="1:35" s="1039" customFormat="1" ht="21" customHeight="1">
      <c r="Y3" s="1042"/>
      <c r="Z3" s="1042"/>
      <c r="AA3" s="1042"/>
      <c r="AB3" s="1042"/>
      <c r="AC3" s="1042"/>
      <c r="AD3" s="1042"/>
      <c r="AE3" s="1042"/>
      <c r="AG3" s="1143"/>
    </row>
    <row r="4" spans="1:35" s="1039" customFormat="1" ht="21" customHeight="1">
      <c r="A4" s="1114" t="s">
        <v>1094</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G4" s="1143"/>
      <c r="AI4" s="1073"/>
    </row>
    <row r="5" spans="1:35" s="1039" customFormat="1" ht="21" customHeight="1">
      <c r="Y5" s="1042"/>
      <c r="Z5" s="1042"/>
      <c r="AA5" s="1042"/>
      <c r="AB5" s="1042"/>
      <c r="AC5" s="1042"/>
      <c r="AD5" s="1042"/>
      <c r="AE5" s="1042"/>
      <c r="AG5" s="1143"/>
    </row>
    <row r="6" spans="1:35" s="1039" customFormat="1" ht="30" customHeight="1">
      <c r="B6" s="1115" t="s">
        <v>1095</v>
      </c>
      <c r="C6" s="1115"/>
      <c r="D6" s="1115"/>
      <c r="E6" s="1115"/>
      <c r="F6" s="1115"/>
      <c r="G6" s="1115"/>
      <c r="H6" s="1115"/>
      <c r="I6" s="1115"/>
      <c r="J6" s="1115"/>
      <c r="K6" s="1115"/>
      <c r="L6" s="1115"/>
      <c r="M6" s="1115"/>
      <c r="N6" s="1115"/>
      <c r="O6" s="1115"/>
      <c r="P6" s="1115"/>
      <c r="Q6" s="1115"/>
      <c r="R6" s="1115"/>
      <c r="S6" s="1115"/>
      <c r="T6" s="1115"/>
      <c r="U6" s="1115"/>
      <c r="V6" s="1115"/>
      <c r="W6" s="1115"/>
      <c r="X6" s="1115"/>
      <c r="Y6" s="1115"/>
      <c r="Z6" s="1115"/>
      <c r="AA6" s="1115"/>
      <c r="AB6" s="1115"/>
      <c r="AC6" s="1115"/>
      <c r="AD6" s="1115"/>
      <c r="AE6" s="1042"/>
      <c r="AG6" s="1143"/>
    </row>
    <row r="7" spans="1:35" s="1039" customFormat="1" ht="23.25" customHeight="1">
      <c r="B7" s="1115"/>
      <c r="C7" s="1115"/>
      <c r="D7" s="1115"/>
      <c r="E7" s="1115"/>
      <c r="F7" s="1115"/>
      <c r="G7" s="1115"/>
      <c r="H7" s="1115"/>
      <c r="I7" s="1115"/>
      <c r="J7" s="1115"/>
      <c r="K7" s="1115"/>
      <c r="L7" s="1115"/>
      <c r="M7" s="1115"/>
      <c r="N7" s="1115"/>
      <c r="O7" s="1115"/>
      <c r="P7" s="1115"/>
      <c r="Q7" s="1115"/>
      <c r="R7" s="1115"/>
      <c r="S7" s="1115"/>
      <c r="T7" s="1115"/>
      <c r="U7" s="1115"/>
      <c r="V7" s="1115"/>
      <c r="W7" s="1115"/>
      <c r="X7" s="1115"/>
      <c r="Y7" s="1115"/>
      <c r="Z7" s="1115"/>
      <c r="AA7" s="1115"/>
      <c r="AB7" s="1115"/>
      <c r="AC7" s="1115"/>
      <c r="AD7" s="1115"/>
      <c r="AE7" s="1042"/>
      <c r="AG7" s="1143"/>
    </row>
    <row r="8" spans="1:35" s="1039" customFormat="1" ht="21" customHeight="1">
      <c r="Y8" s="1042"/>
      <c r="Z8" s="1042"/>
      <c r="AA8" s="1042"/>
      <c r="AB8" s="1042"/>
      <c r="AC8" s="1042"/>
      <c r="AD8" s="1042"/>
      <c r="AE8" s="1042"/>
      <c r="AG8" s="1143"/>
    </row>
    <row r="9" spans="1:35" s="1039" customFormat="1" ht="30.6" customHeight="1">
      <c r="B9" s="1116" t="s">
        <v>1096</v>
      </c>
      <c r="C9" s="1116"/>
      <c r="D9" s="1116"/>
      <c r="E9" s="1116"/>
      <c r="F9" s="1116"/>
      <c r="G9" s="1116"/>
      <c r="H9" s="1116"/>
      <c r="I9" s="1116"/>
      <c r="J9" s="1116"/>
      <c r="K9" s="1116"/>
      <c r="L9" s="1116"/>
      <c r="M9" s="1116"/>
      <c r="N9" s="1116"/>
      <c r="O9" s="1116"/>
      <c r="P9" s="1116"/>
      <c r="Q9" s="1116"/>
      <c r="R9" s="1116"/>
      <c r="S9" s="1116"/>
      <c r="T9" s="1116"/>
      <c r="U9" s="1116"/>
      <c r="V9" s="1116"/>
      <c r="W9" s="1116"/>
      <c r="X9" s="1116"/>
      <c r="Y9" s="1116"/>
      <c r="Z9" s="1116"/>
      <c r="AA9" s="1116"/>
      <c r="AB9" s="1116"/>
      <c r="AC9" s="1116"/>
      <c r="AD9" s="1116"/>
      <c r="AE9" s="1042"/>
      <c r="AG9" s="1143"/>
    </row>
    <row r="10" spans="1:35" s="1039" customFormat="1" ht="30" customHeight="1">
      <c r="B10" s="1116" t="s">
        <v>965</v>
      </c>
      <c r="C10" s="1116"/>
      <c r="D10" s="1116"/>
      <c r="E10" s="1116"/>
      <c r="F10" s="1116"/>
      <c r="G10" s="1116"/>
      <c r="H10" s="1116" t="s">
        <v>966</v>
      </c>
      <c r="I10" s="1116"/>
      <c r="J10" s="1116"/>
      <c r="K10" s="1116"/>
      <c r="L10" s="1116"/>
      <c r="M10" s="1116"/>
      <c r="N10" s="1116"/>
      <c r="O10" s="1116"/>
      <c r="P10" s="1116"/>
      <c r="Q10" s="1116"/>
      <c r="R10" s="1116"/>
      <c r="S10" s="1116"/>
      <c r="T10" s="1116"/>
      <c r="U10" s="1116"/>
      <c r="V10" s="1116"/>
      <c r="W10" s="1116"/>
      <c r="X10" s="1116"/>
      <c r="Y10" s="1116"/>
      <c r="Z10" s="1116"/>
      <c r="AA10" s="1116"/>
      <c r="AB10" s="1116"/>
      <c r="AC10" s="1116"/>
      <c r="AD10" s="1116"/>
      <c r="AE10" s="1042"/>
      <c r="AG10" s="1143"/>
    </row>
    <row r="11" spans="1:35" s="1039" customFormat="1" ht="21.75" customHeight="1">
      <c r="A11" s="1044"/>
      <c r="B11" s="1044"/>
      <c r="C11" s="1044"/>
      <c r="D11" s="1044"/>
      <c r="E11" s="1044"/>
      <c r="F11" s="1044"/>
      <c r="G11" s="1044"/>
      <c r="H11" s="1044"/>
      <c r="I11" s="1044"/>
      <c r="J11" s="1044"/>
      <c r="K11" s="1044"/>
      <c r="L11" s="1044"/>
      <c r="M11" s="1044"/>
      <c r="N11" s="1044"/>
      <c r="O11" s="1044"/>
      <c r="P11" s="1044"/>
      <c r="Q11" s="1044"/>
      <c r="R11" s="1044"/>
      <c r="S11" s="1044"/>
      <c r="T11" s="1044"/>
      <c r="U11" s="1044"/>
      <c r="V11" s="1044"/>
      <c r="W11" s="1044"/>
      <c r="X11" s="1044"/>
      <c r="Y11" s="1044"/>
      <c r="Z11" s="1044"/>
      <c r="AA11" s="1044"/>
      <c r="AB11" s="1044"/>
      <c r="AC11" s="1044"/>
      <c r="AD11" s="1044"/>
      <c r="AE11" s="1044"/>
      <c r="AG11" s="1143"/>
    </row>
    <row r="12" spans="1:35" s="1052" customFormat="1" ht="30" customHeight="1">
      <c r="A12" s="1050"/>
      <c r="B12" s="1116" t="s">
        <v>1097</v>
      </c>
      <c r="C12" s="1116"/>
      <c r="D12" s="1116"/>
      <c r="E12" s="1116"/>
      <c r="F12" s="1116"/>
      <c r="G12" s="1116"/>
      <c r="H12" s="1109"/>
      <c r="I12" s="1109"/>
      <c r="J12" s="1109"/>
      <c r="K12" s="1109"/>
      <c r="L12" s="1109"/>
      <c r="M12" s="1109"/>
      <c r="N12" s="1109"/>
      <c r="O12" s="1109"/>
      <c r="P12" s="1109"/>
      <c r="Q12" s="1109"/>
      <c r="R12" s="1109"/>
      <c r="S12" s="1109"/>
      <c r="T12" s="1109"/>
      <c r="U12" s="1109"/>
      <c r="V12" s="1109"/>
      <c r="W12" s="1109"/>
      <c r="X12" s="1109"/>
      <c r="Y12" s="1109"/>
      <c r="Z12" s="1109"/>
      <c r="AA12" s="1109"/>
      <c r="AB12" s="1109"/>
      <c r="AC12" s="1109"/>
      <c r="AD12" s="1109"/>
      <c r="AE12" s="1050"/>
      <c r="AG12" s="1143"/>
    </row>
    <row r="13" spans="1:35" s="1039" customFormat="1" ht="30" customHeight="1">
      <c r="A13" s="1044"/>
      <c r="B13" s="1116" t="s">
        <v>1098</v>
      </c>
      <c r="C13" s="1116"/>
      <c r="D13" s="1116"/>
      <c r="E13" s="1116"/>
      <c r="F13" s="1116"/>
      <c r="G13" s="1116"/>
      <c r="H13" s="1109"/>
      <c r="I13" s="1109"/>
      <c r="J13" s="1109"/>
      <c r="K13" s="1109"/>
      <c r="L13" s="1109"/>
      <c r="M13" s="1109"/>
      <c r="N13" s="1109"/>
      <c r="O13" s="1109"/>
      <c r="P13" s="1109"/>
      <c r="Q13" s="1109"/>
      <c r="R13" s="1109"/>
      <c r="S13" s="1109"/>
      <c r="T13" s="1109"/>
      <c r="U13" s="1109"/>
      <c r="V13" s="1109"/>
      <c r="W13" s="1109"/>
      <c r="X13" s="1109"/>
      <c r="Y13" s="1109"/>
      <c r="Z13" s="1109"/>
      <c r="AA13" s="1109"/>
      <c r="AB13" s="1109"/>
      <c r="AC13" s="1109"/>
      <c r="AD13" s="1109"/>
      <c r="AE13" s="1050"/>
      <c r="AG13" s="1143"/>
    </row>
    <row r="14" spans="1:35" s="1039" customFormat="1" ht="30" customHeight="1">
      <c r="A14" s="1044"/>
      <c r="B14" s="1116" t="s">
        <v>1099</v>
      </c>
      <c r="C14" s="1116"/>
      <c r="D14" s="1116"/>
      <c r="E14" s="1116"/>
      <c r="F14" s="1116"/>
      <c r="G14" s="1116"/>
      <c r="H14" s="1109"/>
      <c r="I14" s="1109"/>
      <c r="J14" s="1109"/>
      <c r="K14" s="1109"/>
      <c r="L14" s="1109"/>
      <c r="M14" s="1109"/>
      <c r="N14" s="1109"/>
      <c r="O14" s="1109"/>
      <c r="P14" s="1109"/>
      <c r="Q14" s="1109"/>
      <c r="R14" s="1109"/>
      <c r="S14" s="1109"/>
      <c r="T14" s="1109"/>
      <c r="U14" s="1109"/>
      <c r="V14" s="1109"/>
      <c r="W14" s="1109"/>
      <c r="X14" s="1109"/>
      <c r="Y14" s="1109"/>
      <c r="Z14" s="1109"/>
      <c r="AA14" s="1109"/>
      <c r="AB14" s="1109"/>
      <c r="AC14" s="1109"/>
      <c r="AD14" s="1109"/>
      <c r="AE14" s="1050"/>
      <c r="AG14" s="1143"/>
    </row>
    <row r="15" spans="1:35" ht="30" customHeight="1">
      <c r="A15" s="1051"/>
      <c r="B15" s="1116" t="s">
        <v>1100</v>
      </c>
      <c r="C15" s="1116"/>
      <c r="D15" s="1116"/>
      <c r="E15" s="1116"/>
      <c r="F15" s="1116"/>
      <c r="G15" s="1116"/>
      <c r="H15" s="1109"/>
      <c r="I15" s="1109"/>
      <c r="J15" s="1109"/>
      <c r="K15" s="1109"/>
      <c r="L15" s="1109"/>
      <c r="M15" s="1109"/>
      <c r="N15" s="1109"/>
      <c r="O15" s="1109"/>
      <c r="P15" s="1109"/>
      <c r="Q15" s="1109"/>
      <c r="R15" s="1109"/>
      <c r="S15" s="1109"/>
      <c r="T15" s="1109"/>
      <c r="U15" s="1109"/>
      <c r="V15" s="1109"/>
      <c r="W15" s="1109"/>
      <c r="X15" s="1109"/>
      <c r="Y15" s="1109"/>
      <c r="Z15" s="1109"/>
      <c r="AA15" s="1109"/>
      <c r="AB15" s="1109"/>
      <c r="AC15" s="1109"/>
      <c r="AD15" s="1109"/>
      <c r="AE15" s="1050"/>
      <c r="AG15" s="1143"/>
    </row>
    <row r="16" spans="1:35" ht="15" customHeight="1">
      <c r="A16" s="1051"/>
      <c r="B16" s="1074" t="s">
        <v>1101</v>
      </c>
      <c r="C16" s="1050"/>
      <c r="D16" s="1050"/>
      <c r="E16" s="1050"/>
      <c r="F16" s="1050"/>
      <c r="G16" s="1050"/>
      <c r="H16" s="1050"/>
      <c r="I16" s="1050"/>
      <c r="J16" s="1050"/>
      <c r="K16" s="1050"/>
      <c r="L16" s="1050"/>
      <c r="M16" s="1050"/>
      <c r="N16" s="1050"/>
      <c r="O16" s="1050"/>
      <c r="P16" s="1050"/>
      <c r="Q16" s="1050"/>
      <c r="R16" s="1050"/>
      <c r="S16" s="1050"/>
      <c r="T16" s="1050"/>
      <c r="U16" s="1050"/>
      <c r="V16" s="1050"/>
      <c r="W16" s="1050"/>
      <c r="X16" s="1050"/>
      <c r="Y16" s="1050"/>
      <c r="Z16" s="1050"/>
      <c r="AA16" s="1050"/>
      <c r="AB16" s="1050"/>
      <c r="AC16" s="1050"/>
      <c r="AD16" s="1050"/>
      <c r="AE16" s="1050"/>
      <c r="AG16" s="1143"/>
    </row>
    <row r="17" spans="1:33" ht="15" customHeight="1">
      <c r="A17" s="1051"/>
      <c r="B17" s="1046"/>
      <c r="C17" s="1039"/>
      <c r="D17" s="1046"/>
      <c r="E17" s="1046"/>
      <c r="F17" s="1046"/>
      <c r="G17" s="1046"/>
      <c r="H17" s="1046"/>
      <c r="I17" s="1046"/>
      <c r="J17" s="1046"/>
      <c r="K17" s="1046"/>
      <c r="L17" s="1046"/>
      <c r="M17" s="1046"/>
      <c r="N17" s="1046"/>
      <c r="O17" s="1046"/>
      <c r="P17" s="1046"/>
      <c r="Q17" s="1046"/>
      <c r="R17" s="1046"/>
      <c r="S17" s="1046"/>
      <c r="T17" s="1046"/>
      <c r="U17" s="1046"/>
      <c r="V17" s="1046"/>
      <c r="W17" s="1046"/>
      <c r="X17" s="1046"/>
      <c r="Y17" s="1046"/>
      <c r="Z17" s="1046"/>
      <c r="AA17" s="1046"/>
      <c r="AB17" s="1046"/>
      <c r="AC17" s="1046"/>
      <c r="AD17" s="1046"/>
      <c r="AE17" s="1051"/>
      <c r="AG17" s="1143"/>
    </row>
    <row r="18" spans="1:33" ht="15" customHeight="1">
      <c r="A18" s="1046"/>
      <c r="B18" s="1039"/>
      <c r="C18" s="1039"/>
      <c r="D18" s="1039"/>
      <c r="E18" s="1039"/>
      <c r="F18" s="1039"/>
      <c r="G18" s="1039"/>
      <c r="H18" s="1046"/>
      <c r="I18" s="1046"/>
      <c r="J18" s="1046"/>
      <c r="K18" s="1046"/>
      <c r="L18" s="1046"/>
      <c r="M18" s="1046"/>
      <c r="N18" s="1046"/>
      <c r="O18" s="1046"/>
      <c r="P18" s="1046"/>
      <c r="Q18" s="1046"/>
      <c r="R18" s="1046"/>
      <c r="S18" s="1046"/>
      <c r="T18" s="1046"/>
      <c r="U18" s="1046"/>
      <c r="V18" s="1046"/>
      <c r="W18" s="1046"/>
      <c r="X18" s="1046"/>
      <c r="Y18" s="1046"/>
      <c r="Z18" s="1046"/>
      <c r="AA18" s="1046"/>
      <c r="AB18" s="1046"/>
      <c r="AC18" s="1046"/>
      <c r="AD18" s="1046"/>
      <c r="AE18" s="1046"/>
      <c r="AG18" s="1143"/>
    </row>
    <row r="19" spans="1:33" ht="21.75" customHeight="1">
      <c r="A19" s="1051"/>
      <c r="B19" s="1046"/>
      <c r="C19" s="1052" t="s">
        <v>969</v>
      </c>
      <c r="D19" s="1046"/>
      <c r="E19" s="1046"/>
      <c r="F19" s="1046"/>
      <c r="G19" s="1046"/>
      <c r="H19" s="1046"/>
      <c r="I19" s="1046"/>
      <c r="J19" s="1046"/>
      <c r="K19" s="1046"/>
      <c r="L19" s="1046"/>
      <c r="M19" s="1046"/>
      <c r="N19" s="1046"/>
      <c r="O19" s="1046"/>
      <c r="P19" s="1046"/>
      <c r="Q19" s="1046"/>
      <c r="R19" s="1046"/>
      <c r="S19" s="1046"/>
      <c r="T19" s="1046"/>
      <c r="U19" s="1046"/>
      <c r="V19" s="1046"/>
      <c r="W19" s="1046"/>
      <c r="X19" s="1046"/>
      <c r="Y19" s="1046"/>
      <c r="Z19" s="1046"/>
      <c r="AA19" s="1046"/>
      <c r="AB19" s="1046"/>
      <c r="AC19" s="1046"/>
      <c r="AD19" s="1046"/>
      <c r="AE19" s="1051"/>
      <c r="AG19" s="1143"/>
    </row>
    <row r="20" spans="1:33" ht="20.100000000000001" customHeight="1">
      <c r="A20" s="1051"/>
      <c r="B20" s="1046"/>
      <c r="C20" s="1109" t="s">
        <v>964</v>
      </c>
      <c r="D20" s="1109"/>
      <c r="E20" s="1109"/>
      <c r="F20" s="1109"/>
      <c r="G20" s="1109"/>
      <c r="H20" s="1109"/>
      <c r="I20" s="1109"/>
      <c r="J20" s="1109"/>
      <c r="K20" s="1109"/>
      <c r="L20" s="1109"/>
      <c r="M20" s="1109"/>
      <c r="N20" s="1109"/>
      <c r="O20" s="1109"/>
      <c r="P20" s="1109"/>
      <c r="Q20" s="1109"/>
      <c r="R20" s="1109"/>
      <c r="S20" s="1109"/>
      <c r="T20" s="1109"/>
      <c r="U20" s="1109"/>
      <c r="V20" s="1109"/>
      <c r="W20" s="1109"/>
      <c r="X20" s="1109"/>
      <c r="Y20" s="1109"/>
      <c r="Z20" s="1109"/>
      <c r="AA20" s="1109"/>
      <c r="AB20" s="1109"/>
      <c r="AC20" s="1109"/>
      <c r="AD20" s="1046"/>
      <c r="AE20" s="1051"/>
      <c r="AG20" s="1143"/>
    </row>
    <row r="21" spans="1:33" ht="20.100000000000001" customHeight="1">
      <c r="A21" s="1051"/>
      <c r="B21" s="1046"/>
      <c r="C21" s="1109" t="s">
        <v>970</v>
      </c>
      <c r="D21" s="1109"/>
      <c r="E21" s="1109"/>
      <c r="F21" s="1109"/>
      <c r="G21" s="1109"/>
      <c r="H21" s="1109"/>
      <c r="I21" s="1109"/>
      <c r="J21" s="1109"/>
      <c r="K21" s="1109"/>
      <c r="L21" s="1109"/>
      <c r="M21" s="1109"/>
      <c r="N21" s="1109"/>
      <c r="O21" s="1109"/>
      <c r="P21" s="1109"/>
      <c r="Q21" s="1109"/>
      <c r="R21" s="1109"/>
      <c r="S21" s="1109"/>
      <c r="T21" s="1109"/>
      <c r="U21" s="1109"/>
      <c r="V21" s="1109"/>
      <c r="W21" s="1109"/>
      <c r="X21" s="1109"/>
      <c r="Y21" s="1109"/>
      <c r="Z21" s="1109"/>
      <c r="AA21" s="1109"/>
      <c r="AB21" s="1109"/>
      <c r="AC21" s="1109"/>
      <c r="AD21" s="1046"/>
      <c r="AE21" s="1051"/>
      <c r="AG21" s="1143"/>
    </row>
    <row r="22" spans="1:33" ht="20.100000000000001" customHeight="1">
      <c r="A22" s="1051"/>
      <c r="B22" s="1046"/>
      <c r="C22" s="1109" t="s">
        <v>971</v>
      </c>
      <c r="D22" s="1109"/>
      <c r="E22" s="1109"/>
      <c r="F22" s="1109"/>
      <c r="G22" s="1109"/>
      <c r="H22" s="1109"/>
      <c r="I22" s="1109"/>
      <c r="J22" s="1109"/>
      <c r="K22" s="1109"/>
      <c r="L22" s="1109"/>
      <c r="M22" s="1109"/>
      <c r="N22" s="1109"/>
      <c r="O22" s="1109"/>
      <c r="P22" s="1109"/>
      <c r="Q22" s="1109"/>
      <c r="R22" s="1109"/>
      <c r="S22" s="1109"/>
      <c r="T22" s="1109"/>
      <c r="U22" s="1109"/>
      <c r="V22" s="1109"/>
      <c r="W22" s="1109"/>
      <c r="X22" s="1109"/>
      <c r="Y22" s="1109"/>
      <c r="Z22" s="1109"/>
      <c r="AA22" s="1109"/>
      <c r="AB22" s="1109"/>
      <c r="AC22" s="1109"/>
      <c r="AD22" s="1046"/>
      <c r="AE22" s="1051"/>
      <c r="AG22" s="1143"/>
    </row>
    <row r="23" spans="1:33" ht="20.100000000000001" customHeight="1">
      <c r="A23" s="1051"/>
      <c r="B23" s="1046"/>
      <c r="C23" s="1109" t="s">
        <v>972</v>
      </c>
      <c r="D23" s="1109"/>
      <c r="E23" s="1109"/>
      <c r="F23" s="1109"/>
      <c r="G23" s="1109"/>
      <c r="H23" s="1109"/>
      <c r="I23" s="1109"/>
      <c r="J23" s="1109"/>
      <c r="K23" s="1109"/>
      <c r="L23" s="1109"/>
      <c r="M23" s="1109"/>
      <c r="N23" s="1109"/>
      <c r="O23" s="1109"/>
      <c r="P23" s="1109"/>
      <c r="Q23" s="1109"/>
      <c r="R23" s="1109"/>
      <c r="S23" s="1109"/>
      <c r="T23" s="1109"/>
      <c r="U23" s="1109"/>
      <c r="V23" s="1109"/>
      <c r="W23" s="1109"/>
      <c r="X23" s="1109"/>
      <c r="Y23" s="1109"/>
      <c r="Z23" s="1109"/>
      <c r="AA23" s="1109"/>
      <c r="AB23" s="1109"/>
      <c r="AC23" s="1109"/>
      <c r="AD23" s="1046"/>
      <c r="AE23" s="1051"/>
      <c r="AG23" s="1143"/>
    </row>
    <row r="24" spans="1:33" ht="20.100000000000001" customHeight="1">
      <c r="A24" s="1051"/>
      <c r="B24" s="1046"/>
      <c r="C24" s="1109" t="s">
        <v>973</v>
      </c>
      <c r="D24" s="1109"/>
      <c r="E24" s="1109"/>
      <c r="F24" s="1109"/>
      <c r="G24" s="1109"/>
      <c r="H24" s="1109"/>
      <c r="I24" s="1109"/>
      <c r="J24" s="1109"/>
      <c r="K24" s="1109"/>
      <c r="L24" s="1109"/>
      <c r="M24" s="1109"/>
      <c r="N24" s="1109"/>
      <c r="O24" s="1109"/>
      <c r="P24" s="1109"/>
      <c r="Q24" s="1109"/>
      <c r="R24" s="1109"/>
      <c r="S24" s="1109"/>
      <c r="T24" s="1109"/>
      <c r="U24" s="1109"/>
      <c r="V24" s="1109"/>
      <c r="W24" s="1109"/>
      <c r="X24" s="1109"/>
      <c r="Y24" s="1109"/>
      <c r="Z24" s="1109"/>
      <c r="AA24" s="1109"/>
      <c r="AB24" s="1109"/>
      <c r="AC24" s="1109"/>
      <c r="AD24" s="1046"/>
      <c r="AE24" s="1051"/>
      <c r="AG24" s="1143"/>
    </row>
    <row r="25" spans="1:33" ht="20.100000000000001" customHeight="1">
      <c r="A25" s="1051"/>
      <c r="B25" s="1046"/>
      <c r="C25" s="1109" t="s">
        <v>974</v>
      </c>
      <c r="D25" s="1109"/>
      <c r="E25" s="1109"/>
      <c r="F25" s="1109"/>
      <c r="G25" s="1109"/>
      <c r="H25" s="1109"/>
      <c r="I25" s="1109"/>
      <c r="J25" s="1109"/>
      <c r="K25" s="1109"/>
      <c r="L25" s="1109"/>
      <c r="M25" s="1109"/>
      <c r="N25" s="1109"/>
      <c r="O25" s="1109"/>
      <c r="P25" s="1109"/>
      <c r="Q25" s="1109"/>
      <c r="R25" s="1109"/>
      <c r="S25" s="1109"/>
      <c r="T25" s="1109"/>
      <c r="U25" s="1109"/>
      <c r="V25" s="1109"/>
      <c r="W25" s="1109"/>
      <c r="X25" s="1109"/>
      <c r="Y25" s="1109"/>
      <c r="Z25" s="1109"/>
      <c r="AA25" s="1109"/>
      <c r="AB25" s="1109"/>
      <c r="AC25" s="1109"/>
      <c r="AD25" s="1046"/>
      <c r="AE25" s="1051"/>
      <c r="AG25" s="1143"/>
    </row>
    <row r="26" spans="1:33" ht="20.100000000000001" customHeight="1">
      <c r="A26" s="1051"/>
      <c r="B26" s="1046"/>
      <c r="C26" s="1109" t="s">
        <v>975</v>
      </c>
      <c r="D26" s="1109"/>
      <c r="E26" s="1109"/>
      <c r="F26" s="1109"/>
      <c r="G26" s="1109"/>
      <c r="H26" s="1109"/>
      <c r="I26" s="1109"/>
      <c r="J26" s="1109"/>
      <c r="K26" s="1109"/>
      <c r="L26" s="1109"/>
      <c r="M26" s="1109"/>
      <c r="N26" s="1109"/>
      <c r="O26" s="1109"/>
      <c r="P26" s="1109"/>
      <c r="Q26" s="1109"/>
      <c r="R26" s="1109"/>
      <c r="S26" s="1109"/>
      <c r="T26" s="1109"/>
      <c r="U26" s="1109"/>
      <c r="V26" s="1109"/>
      <c r="W26" s="1109"/>
      <c r="X26" s="1109"/>
      <c r="Y26" s="1109"/>
      <c r="Z26" s="1109"/>
      <c r="AA26" s="1109"/>
      <c r="AB26" s="1109"/>
      <c r="AC26" s="1109"/>
      <c r="AD26" s="1046"/>
      <c r="AE26" s="1051"/>
      <c r="AG26" s="1143"/>
    </row>
    <row r="27" spans="1:33" ht="19.5" customHeight="1">
      <c r="A27" s="1051"/>
      <c r="B27" s="1046"/>
      <c r="C27" s="1046"/>
      <c r="D27" s="1046"/>
      <c r="E27" s="1046"/>
      <c r="F27" s="1046"/>
      <c r="G27" s="1046"/>
      <c r="H27" s="1046"/>
      <c r="I27" s="1046"/>
      <c r="J27" s="1046"/>
      <c r="K27" s="1046"/>
      <c r="L27" s="1046"/>
      <c r="M27" s="1046"/>
      <c r="N27" s="1046"/>
      <c r="O27" s="1046"/>
      <c r="P27" s="1046"/>
      <c r="Q27" s="1046"/>
      <c r="R27" s="1046"/>
      <c r="S27" s="1046"/>
      <c r="T27" s="1046"/>
      <c r="U27" s="1046"/>
      <c r="V27" s="1046"/>
      <c r="W27" s="1046"/>
      <c r="X27" s="1046"/>
      <c r="Y27" s="1046"/>
      <c r="Z27" s="1046"/>
      <c r="AA27" s="1046"/>
      <c r="AB27" s="1046"/>
      <c r="AC27" s="1046"/>
      <c r="AD27" s="1046"/>
      <c r="AE27" s="1051"/>
      <c r="AG27" s="1143"/>
    </row>
    <row r="28" spans="1:33" s="1054" customFormat="1" ht="15" customHeight="1">
      <c r="A28" s="1110" t="s">
        <v>1102</v>
      </c>
      <c r="B28" s="1110"/>
      <c r="C28" s="1110"/>
      <c r="D28" s="1110"/>
      <c r="E28" s="1110"/>
      <c r="F28" s="1110"/>
      <c r="G28" s="1110"/>
      <c r="H28" s="1110"/>
      <c r="I28" s="1110"/>
      <c r="J28" s="1110"/>
      <c r="K28" s="1110"/>
      <c r="L28" s="1110"/>
      <c r="M28" s="1110"/>
      <c r="N28" s="1110"/>
      <c r="O28" s="1110"/>
      <c r="P28" s="1110"/>
      <c r="Q28" s="1110"/>
      <c r="R28" s="1110"/>
      <c r="S28" s="1110"/>
      <c r="T28" s="1110"/>
      <c r="U28" s="1110"/>
      <c r="V28" s="1110"/>
      <c r="W28" s="1110"/>
      <c r="X28" s="1110"/>
      <c r="Y28" s="1110"/>
      <c r="Z28" s="1110"/>
      <c r="AA28" s="1110"/>
      <c r="AB28" s="1110"/>
      <c r="AC28" s="1110"/>
      <c r="AD28" s="1110"/>
      <c r="AE28" s="1110"/>
      <c r="AG28" s="1143"/>
    </row>
    <row r="29" spans="1:33" s="1054" customFormat="1" ht="8.25" hidden="1" customHeight="1">
      <c r="A29" s="1110"/>
      <c r="B29" s="1110"/>
      <c r="C29" s="1110"/>
      <c r="D29" s="1110"/>
      <c r="E29" s="1110"/>
      <c r="F29" s="1110"/>
      <c r="G29" s="1110"/>
      <c r="H29" s="1110"/>
      <c r="I29" s="1110"/>
      <c r="J29" s="1110"/>
      <c r="K29" s="1110"/>
      <c r="L29" s="1110"/>
      <c r="M29" s="1110"/>
      <c r="N29" s="1110"/>
      <c r="O29" s="1110"/>
      <c r="P29" s="1110"/>
      <c r="Q29" s="1110"/>
      <c r="R29" s="1110"/>
      <c r="S29" s="1110"/>
      <c r="T29" s="1110"/>
      <c r="U29" s="1110"/>
      <c r="V29" s="1110"/>
      <c r="W29" s="1110"/>
      <c r="X29" s="1110"/>
      <c r="Y29" s="1110"/>
      <c r="Z29" s="1110"/>
      <c r="AA29" s="1110"/>
      <c r="AB29" s="1110"/>
      <c r="AC29" s="1110"/>
      <c r="AD29" s="1110"/>
      <c r="AE29" s="1110"/>
      <c r="AG29" s="1143"/>
    </row>
    <row r="30" spans="1:33" s="1054" customFormat="1" ht="16.5" hidden="1" customHeight="1">
      <c r="A30" s="1110"/>
      <c r="B30" s="1110"/>
      <c r="C30" s="1110"/>
      <c r="D30" s="1110"/>
      <c r="E30" s="1110"/>
      <c r="F30" s="1110"/>
      <c r="G30" s="1110"/>
      <c r="H30" s="1110"/>
      <c r="I30" s="1110"/>
      <c r="J30" s="1110"/>
      <c r="K30" s="1110"/>
      <c r="L30" s="1110"/>
      <c r="M30" s="1110"/>
      <c r="N30" s="1110"/>
      <c r="O30" s="1110"/>
      <c r="P30" s="1110"/>
      <c r="Q30" s="1110"/>
      <c r="R30" s="1110"/>
      <c r="S30" s="1110"/>
      <c r="T30" s="1110"/>
      <c r="U30" s="1110"/>
      <c r="V30" s="1110"/>
      <c r="W30" s="1110"/>
      <c r="X30" s="1110"/>
      <c r="Y30" s="1110"/>
      <c r="Z30" s="1110"/>
      <c r="AA30" s="1110"/>
      <c r="AB30" s="1110"/>
      <c r="AC30" s="1110"/>
      <c r="AD30" s="1110"/>
      <c r="AE30" s="1110"/>
      <c r="AG30" s="1143"/>
    </row>
    <row r="31" spans="1:33">
      <c r="A31" s="1056" t="s">
        <v>977</v>
      </c>
      <c r="B31" s="1056"/>
      <c r="C31" s="1056"/>
      <c r="D31" s="1056"/>
      <c r="E31" s="1056"/>
      <c r="F31" s="1056"/>
      <c r="G31" s="1056"/>
      <c r="H31" s="1056"/>
      <c r="I31" s="1056"/>
      <c r="J31" s="1056"/>
      <c r="K31" s="1056"/>
      <c r="L31" s="1056"/>
      <c r="M31" s="1056"/>
      <c r="N31" s="1056"/>
      <c r="O31" s="1056"/>
      <c r="P31" s="1056"/>
      <c r="Q31" s="1056"/>
      <c r="R31" s="1056"/>
      <c r="S31" s="1056"/>
      <c r="T31" s="1056"/>
      <c r="U31" s="1056"/>
      <c r="V31" s="1056"/>
      <c r="W31" s="1056"/>
      <c r="X31" s="1056"/>
      <c r="Y31" s="1056"/>
      <c r="Z31" s="1056"/>
      <c r="AA31" s="1056"/>
      <c r="AB31" s="1056"/>
      <c r="AC31" s="1056"/>
      <c r="AD31" s="1056"/>
      <c r="AE31" s="1056"/>
      <c r="AG31" s="1143"/>
    </row>
    <row r="32" spans="1:33" ht="1.5" customHeight="1">
      <c r="A32" s="1075"/>
      <c r="B32" s="1075"/>
      <c r="C32" s="1075"/>
      <c r="D32" s="1075"/>
      <c r="E32" s="1075"/>
      <c r="F32" s="1075"/>
      <c r="G32" s="1075"/>
      <c r="H32" s="1075"/>
      <c r="I32" s="1075"/>
      <c r="J32" s="1075"/>
      <c r="K32" s="1075"/>
      <c r="L32" s="1075"/>
      <c r="M32" s="1075"/>
      <c r="N32" s="1075"/>
      <c r="O32" s="1075"/>
      <c r="P32" s="1075"/>
      <c r="Q32" s="1075"/>
      <c r="R32" s="1075"/>
      <c r="S32" s="1075"/>
      <c r="T32" s="1075"/>
      <c r="U32" s="1075"/>
      <c r="V32" s="1075"/>
      <c r="W32" s="1075"/>
      <c r="X32" s="1075"/>
      <c r="Y32" s="1075"/>
      <c r="Z32" s="1075"/>
      <c r="AA32" s="1075"/>
      <c r="AB32" s="1075"/>
      <c r="AC32" s="1075"/>
      <c r="AD32" s="1075"/>
      <c r="AE32" s="1075"/>
      <c r="AF32" s="1075"/>
      <c r="AG32" s="1143"/>
    </row>
    <row r="33" spans="1:44">
      <c r="A33" s="1048" t="s">
        <v>978</v>
      </c>
    </row>
    <row r="34" spans="1:44" s="1046" customFormat="1" ht="13.5" customHeight="1">
      <c r="AH34" s="1076" t="s">
        <v>979</v>
      </c>
      <c r="AI34" s="1076" t="s">
        <v>980</v>
      </c>
      <c r="AJ34" s="1076" t="s">
        <v>981</v>
      </c>
      <c r="AK34" s="1076" t="s">
        <v>982</v>
      </c>
      <c r="AL34" s="1076" t="s">
        <v>983</v>
      </c>
      <c r="AM34" s="1076" t="s">
        <v>984</v>
      </c>
      <c r="AN34" s="1076" t="s">
        <v>985</v>
      </c>
      <c r="AO34" s="1076" t="s">
        <v>1103</v>
      </c>
      <c r="AP34" s="1076" t="s">
        <v>1104</v>
      </c>
      <c r="AQ34" s="1076" t="s">
        <v>1105</v>
      </c>
      <c r="AR34" s="1076" t="s">
        <v>1106</v>
      </c>
    </row>
    <row r="35" spans="1:44" s="1046" customFormat="1" ht="74.25" customHeight="1">
      <c r="AH35" s="1076">
        <f>I20</f>
        <v>0</v>
      </c>
      <c r="AI35" s="1076">
        <f>I21</f>
        <v>0</v>
      </c>
      <c r="AJ35" s="1076">
        <f>I22</f>
        <v>0</v>
      </c>
      <c r="AK35" s="1076">
        <f>I23</f>
        <v>0</v>
      </c>
      <c r="AL35" s="1076">
        <f>I24</f>
        <v>0</v>
      </c>
      <c r="AM35" s="1076">
        <f>I25</f>
        <v>0</v>
      </c>
      <c r="AN35" s="1076">
        <f>I26</f>
        <v>0</v>
      </c>
      <c r="AO35" s="1076">
        <f>H12</f>
        <v>0</v>
      </c>
      <c r="AP35" s="1076">
        <f>H13</f>
        <v>0</v>
      </c>
      <c r="AQ35" s="1076">
        <f>H14</f>
        <v>0</v>
      </c>
      <c r="AR35" s="1076">
        <f>H15</f>
        <v>0</v>
      </c>
    </row>
  </sheetData>
  <mergeCells count="32">
    <mergeCell ref="Z1:AD1"/>
    <mergeCell ref="AG1:AG32"/>
    <mergeCell ref="W2:AE2"/>
    <mergeCell ref="A4:AE4"/>
    <mergeCell ref="B6:AD7"/>
    <mergeCell ref="B9:G9"/>
    <mergeCell ref="H9:AD9"/>
    <mergeCell ref="B10:G10"/>
    <mergeCell ref="H10:AD10"/>
    <mergeCell ref="B12:G12"/>
    <mergeCell ref="H12:AD12"/>
    <mergeCell ref="B13:G13"/>
    <mergeCell ref="H13:AD13"/>
    <mergeCell ref="B14:G14"/>
    <mergeCell ref="H14:AD14"/>
    <mergeCell ref="C20:H20"/>
    <mergeCell ref="I20:AC20"/>
    <mergeCell ref="C21:H21"/>
    <mergeCell ref="I21:AC21"/>
    <mergeCell ref="B15:G15"/>
    <mergeCell ref="H15:AD15"/>
    <mergeCell ref="C22:H22"/>
    <mergeCell ref="I22:AC22"/>
    <mergeCell ref="C26:H26"/>
    <mergeCell ref="I26:AC26"/>
    <mergeCell ref="A28:AE30"/>
    <mergeCell ref="C23:H23"/>
    <mergeCell ref="I23:AC23"/>
    <mergeCell ref="C24:H24"/>
    <mergeCell ref="I24:AC24"/>
    <mergeCell ref="C25:H25"/>
    <mergeCell ref="I25:AC25"/>
  </mergeCells>
  <phoneticPr fontId="8"/>
  <conditionalFormatting sqref="AH35:AR35">
    <cfRule type="cellIs" dxfId="2" priority="1" stopIfTrue="1" operator="equal">
      <formula>0</formula>
    </cfRule>
  </conditionalFormatting>
  <pageMargins left="0.78700000000000003" right="0.78700000000000003" top="0.98399999999999999" bottom="0.98399999999999999" header="0.51200000000000001" footer="0.51200000000000001"/>
  <pageSetup paperSize="9" orientation="portrait" r:id="rId1"/>
  <headerFooter alignWithMargins="0"/>
  <colBreaks count="1" manualBreakCount="1">
    <brk id="3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46"/>
  <sheetViews>
    <sheetView view="pageBreakPreview" zoomScaleNormal="100" zoomScaleSheetLayoutView="100" workbookViewId="0"/>
  </sheetViews>
  <sheetFormatPr defaultColWidth="3" defaultRowHeight="13.5"/>
  <cols>
    <col min="1" max="1" width="3" style="1048"/>
    <col min="2" max="32" width="3" style="1048" customWidth="1"/>
    <col min="33" max="33" width="0.7109375" style="1048" customWidth="1"/>
    <col min="34" max="34" width="8.140625" style="1048" customWidth="1"/>
    <col min="35" max="42" width="12.140625" style="1048" customWidth="1"/>
    <col min="43" max="16384" width="3" style="1048"/>
  </cols>
  <sheetData>
    <row r="1" spans="1:44" s="1039" customFormat="1" ht="21.75" customHeight="1">
      <c r="AB1" s="1147" t="s">
        <v>1107</v>
      </c>
      <c r="AC1" s="1147"/>
      <c r="AD1" s="1147"/>
      <c r="AE1" s="1147"/>
      <c r="AF1" s="1052"/>
      <c r="AG1" s="1062"/>
      <c r="AH1" s="1136" t="s">
        <v>960</v>
      </c>
      <c r="AI1" s="1041"/>
      <c r="AJ1" s="1041"/>
      <c r="AK1" s="1041"/>
      <c r="AL1" s="1041"/>
      <c r="AM1" s="1041"/>
      <c r="AN1" s="1041"/>
      <c r="AO1" s="1041"/>
      <c r="AP1" s="1041"/>
      <c r="AQ1" s="1041"/>
      <c r="AR1" s="1041"/>
    </row>
    <row r="2" spans="1:44" s="1039" customFormat="1" ht="21.75" customHeight="1">
      <c r="A2" s="1114" t="s">
        <v>1108</v>
      </c>
      <c r="B2" s="1114"/>
      <c r="C2" s="1114"/>
      <c r="D2" s="1114"/>
      <c r="E2" s="1114"/>
      <c r="F2" s="1114"/>
      <c r="G2" s="1114"/>
      <c r="H2" s="1114"/>
      <c r="I2" s="1114"/>
      <c r="J2" s="1114"/>
      <c r="K2" s="1114"/>
      <c r="L2" s="1114"/>
      <c r="M2" s="1114"/>
      <c r="N2" s="1114"/>
      <c r="O2" s="1114"/>
      <c r="P2" s="1114"/>
      <c r="Q2" s="1114"/>
      <c r="R2" s="1114"/>
      <c r="S2" s="1114"/>
      <c r="T2" s="1114"/>
      <c r="U2" s="1114"/>
      <c r="V2" s="1114"/>
      <c r="W2" s="1114"/>
      <c r="X2" s="1114"/>
      <c r="Y2" s="1114"/>
      <c r="Z2" s="1114"/>
      <c r="AA2" s="1114"/>
      <c r="AB2" s="1114"/>
      <c r="AC2" s="1114"/>
      <c r="AD2" s="1114"/>
      <c r="AE2" s="1114"/>
      <c r="AF2" s="1114"/>
      <c r="AG2" s="1062"/>
      <c r="AH2" s="1136"/>
      <c r="AI2" s="1041"/>
      <c r="AJ2" s="1041"/>
      <c r="AK2" s="1041"/>
      <c r="AL2" s="1041"/>
      <c r="AM2" s="1041"/>
      <c r="AN2" s="1041"/>
      <c r="AO2" s="1041"/>
      <c r="AP2" s="1041"/>
      <c r="AQ2" s="1041"/>
      <c r="AR2" s="1041"/>
    </row>
    <row r="3" spans="1:44" s="1039" customFormat="1" ht="21.75" customHeight="1">
      <c r="B3" s="1063"/>
      <c r="C3" s="1063"/>
      <c r="D3" s="1063"/>
      <c r="E3" s="1063"/>
      <c r="F3" s="1063"/>
      <c r="G3" s="1063"/>
      <c r="H3" s="1063"/>
      <c r="I3" s="1063"/>
      <c r="J3" s="1063"/>
      <c r="K3" s="1063"/>
      <c r="L3" s="1063"/>
      <c r="M3" s="1063"/>
      <c r="N3" s="1063"/>
      <c r="O3" s="1063"/>
      <c r="P3" s="1063"/>
      <c r="Q3" s="1063"/>
      <c r="R3" s="1063"/>
      <c r="S3" s="1063"/>
      <c r="Z3" s="1042"/>
      <c r="AA3" s="1042"/>
      <c r="AB3" s="1042"/>
      <c r="AC3" s="1042"/>
      <c r="AD3" s="1042"/>
      <c r="AE3" s="1042"/>
      <c r="AF3" s="1042"/>
      <c r="AG3" s="1062"/>
      <c r="AH3" s="1136"/>
      <c r="AI3" s="1041"/>
      <c r="AJ3" s="1041"/>
      <c r="AK3" s="1041"/>
      <c r="AL3" s="1041"/>
      <c r="AM3" s="1041"/>
      <c r="AN3" s="1041"/>
      <c r="AO3" s="1041"/>
      <c r="AP3" s="1041"/>
      <c r="AQ3" s="1041"/>
      <c r="AR3" s="1041"/>
    </row>
    <row r="4" spans="1:44" s="1039" customFormat="1" ht="30" customHeight="1">
      <c r="B4" s="1116" t="s">
        <v>1109</v>
      </c>
      <c r="C4" s="1116"/>
      <c r="D4" s="1116"/>
      <c r="E4" s="1116"/>
      <c r="F4" s="1116"/>
      <c r="G4" s="1116"/>
      <c r="H4" s="1116"/>
      <c r="I4" s="1116"/>
      <c r="J4" s="1116"/>
      <c r="K4" s="1116"/>
      <c r="L4" s="1116"/>
      <c r="M4" s="1116"/>
      <c r="N4" s="1116"/>
      <c r="O4" s="1116"/>
      <c r="P4" s="1116"/>
      <c r="Q4" s="1116"/>
      <c r="R4" s="1116"/>
      <c r="S4" s="1116"/>
      <c r="T4" s="1116"/>
      <c r="U4" s="1116"/>
      <c r="V4" s="1116"/>
      <c r="W4" s="1116"/>
      <c r="X4" s="1116"/>
      <c r="Y4" s="1116"/>
      <c r="Z4" s="1116"/>
      <c r="AA4" s="1116"/>
      <c r="AB4" s="1116"/>
      <c r="AC4" s="1116"/>
      <c r="AD4" s="1116"/>
      <c r="AE4" s="1042"/>
      <c r="AG4" s="1062"/>
      <c r="AH4" s="1136"/>
      <c r="AI4" s="1041"/>
      <c r="AJ4" s="1041"/>
      <c r="AK4" s="1041"/>
      <c r="AL4" s="1041"/>
      <c r="AM4" s="1041"/>
      <c r="AN4" s="1041"/>
      <c r="AO4" s="1041"/>
      <c r="AP4" s="1041"/>
      <c r="AQ4" s="1041"/>
    </row>
    <row r="5" spans="1:44" s="1039" customFormat="1" ht="21" customHeight="1">
      <c r="B5" s="1064"/>
      <c r="C5" s="1064"/>
      <c r="D5" s="1064"/>
      <c r="E5" s="1064"/>
      <c r="F5" s="1064"/>
      <c r="G5" s="1064"/>
      <c r="H5" s="1064"/>
      <c r="I5" s="1064"/>
      <c r="J5" s="1064"/>
      <c r="K5" s="1064"/>
      <c r="L5" s="1064"/>
      <c r="M5" s="1064"/>
      <c r="N5" s="1064"/>
      <c r="O5" s="1064"/>
      <c r="P5" s="1064"/>
      <c r="Q5" s="1064"/>
      <c r="R5" s="1064"/>
      <c r="S5" s="1064"/>
      <c r="T5" s="1064"/>
      <c r="U5" s="1064"/>
      <c r="V5" s="1064"/>
      <c r="W5" s="1064"/>
      <c r="X5" s="1064"/>
      <c r="Y5" s="1064"/>
      <c r="Z5" s="1064"/>
      <c r="AA5" s="1064"/>
      <c r="AB5" s="1064"/>
      <c r="AC5" s="1064"/>
      <c r="AD5" s="1064"/>
      <c r="AE5" s="1042"/>
      <c r="AG5" s="1062"/>
      <c r="AH5" s="1136"/>
      <c r="AI5" s="1041"/>
      <c r="AJ5" s="1041"/>
      <c r="AK5" s="1041"/>
      <c r="AL5" s="1041"/>
      <c r="AM5" s="1041"/>
      <c r="AN5" s="1041"/>
      <c r="AO5" s="1041"/>
      <c r="AP5" s="1041"/>
      <c r="AQ5" s="1041"/>
    </row>
    <row r="6" spans="1:44" s="1039" customFormat="1" ht="21.75" customHeight="1">
      <c r="B6" s="1065" t="s">
        <v>1110</v>
      </c>
      <c r="C6" s="1063"/>
      <c r="D6" s="1063"/>
      <c r="E6" s="1063"/>
      <c r="F6" s="1063"/>
      <c r="G6" s="1063"/>
      <c r="H6" s="1063"/>
      <c r="I6" s="1063"/>
      <c r="J6" s="1063"/>
      <c r="K6" s="1063"/>
      <c r="L6" s="1063"/>
      <c r="M6" s="1063"/>
      <c r="N6" s="1063"/>
      <c r="O6" s="1063"/>
      <c r="P6" s="1063"/>
      <c r="Q6" s="1063"/>
      <c r="R6" s="1063"/>
      <c r="S6" s="1063"/>
      <c r="Z6" s="1042"/>
      <c r="AA6" s="1042"/>
      <c r="AB6" s="1042"/>
      <c r="AC6" s="1042"/>
      <c r="AD6" s="1042"/>
      <c r="AE6" s="1042"/>
      <c r="AF6" s="1042"/>
      <c r="AG6" s="1062"/>
      <c r="AH6" s="1136"/>
      <c r="AI6" s="1041"/>
      <c r="AJ6" s="1041"/>
      <c r="AK6" s="1041"/>
      <c r="AL6" s="1041"/>
      <c r="AM6" s="1041"/>
      <c r="AN6" s="1041"/>
      <c r="AO6" s="1041"/>
      <c r="AP6" s="1041"/>
      <c r="AQ6" s="1041"/>
      <c r="AR6" s="1041"/>
    </row>
    <row r="7" spans="1:44" s="1039" customFormat="1" ht="21.75" customHeight="1">
      <c r="B7" s="1065"/>
      <c r="C7" s="1063"/>
      <c r="D7" s="1063"/>
      <c r="E7" s="1063"/>
      <c r="F7" s="1063"/>
      <c r="G7" s="1063"/>
      <c r="H7" s="1063"/>
      <c r="I7" s="1063"/>
      <c r="J7" s="1063"/>
      <c r="K7" s="1063"/>
      <c r="L7" s="1063"/>
      <c r="M7" s="1063"/>
      <c r="N7" s="1063"/>
      <c r="O7" s="1063"/>
      <c r="P7" s="1063"/>
      <c r="Q7" s="1063"/>
      <c r="R7" s="1063"/>
      <c r="S7" s="1063"/>
      <c r="Z7" s="1042"/>
      <c r="AA7" s="1042"/>
      <c r="AB7" s="1042"/>
      <c r="AC7" s="1042"/>
      <c r="AD7" s="1042"/>
      <c r="AE7" s="1042"/>
      <c r="AF7" s="1042"/>
      <c r="AG7" s="1062"/>
      <c r="AH7" s="1136"/>
      <c r="AI7" s="1041"/>
      <c r="AJ7" s="1041"/>
      <c r="AK7" s="1041"/>
      <c r="AL7" s="1041"/>
      <c r="AM7" s="1041"/>
      <c r="AN7" s="1041"/>
      <c r="AO7" s="1041"/>
      <c r="AP7" s="1041"/>
      <c r="AQ7" s="1041"/>
      <c r="AR7" s="1041"/>
    </row>
    <row r="8" spans="1:44" s="1052" customFormat="1" ht="24.95" customHeight="1">
      <c r="B8" s="1148"/>
      <c r="C8" s="1149"/>
      <c r="D8" s="1149"/>
      <c r="E8" s="1149"/>
      <c r="F8" s="1149"/>
      <c r="G8" s="1150"/>
      <c r="H8" s="1151" t="s">
        <v>1111</v>
      </c>
      <c r="I8" s="1152"/>
      <c r="J8" s="1152"/>
      <c r="K8" s="1152"/>
      <c r="L8" s="1152"/>
      <c r="M8" s="1152"/>
      <c r="N8" s="1153"/>
      <c r="O8" s="1148" t="s">
        <v>1112</v>
      </c>
      <c r="P8" s="1149"/>
      <c r="Q8" s="1149"/>
      <c r="R8" s="1149"/>
      <c r="S8" s="1149"/>
      <c r="T8" s="1149"/>
      <c r="U8" s="1149"/>
      <c r="V8" s="1149"/>
      <c r="W8" s="1149"/>
      <c r="X8" s="1149"/>
      <c r="Y8" s="1149"/>
      <c r="Z8" s="1149"/>
      <c r="AA8" s="1149"/>
      <c r="AB8" s="1149"/>
      <c r="AC8" s="1149"/>
      <c r="AD8" s="1150"/>
      <c r="AE8" s="1077"/>
      <c r="AF8" s="1077"/>
      <c r="AG8" s="1067"/>
      <c r="AH8" s="1136"/>
      <c r="AI8" s="1078"/>
      <c r="AJ8" s="1078"/>
      <c r="AK8" s="1078"/>
      <c r="AL8" s="1078"/>
      <c r="AM8" s="1078"/>
      <c r="AN8" s="1078"/>
      <c r="AO8" s="1078"/>
      <c r="AP8" s="1078"/>
      <c r="AQ8" s="1078"/>
      <c r="AR8" s="1078"/>
    </row>
    <row r="9" spans="1:44" s="1052" customFormat="1" ht="24.95" customHeight="1">
      <c r="B9" s="1116" t="s">
        <v>1097</v>
      </c>
      <c r="C9" s="1116"/>
      <c r="D9" s="1116"/>
      <c r="E9" s="1116"/>
      <c r="F9" s="1116"/>
      <c r="G9" s="1116"/>
      <c r="H9" s="1124">
        <f>'様式1-7'!H12</f>
        <v>0</v>
      </c>
      <c r="I9" s="1125"/>
      <c r="J9" s="1125"/>
      <c r="K9" s="1125"/>
      <c r="L9" s="1125"/>
      <c r="M9" s="1125"/>
      <c r="N9" s="1126"/>
      <c r="O9" s="1144">
        <v>0</v>
      </c>
      <c r="P9" s="1145"/>
      <c r="Q9" s="1145"/>
      <c r="R9" s="1145"/>
      <c r="S9" s="1145"/>
      <c r="T9" s="1145"/>
      <c r="U9" s="1145"/>
      <c r="V9" s="1145"/>
      <c r="W9" s="1145"/>
      <c r="X9" s="1145"/>
      <c r="Y9" s="1145"/>
      <c r="Z9" s="1145"/>
      <c r="AA9" s="1145"/>
      <c r="AB9" s="1145"/>
      <c r="AC9" s="1145"/>
      <c r="AD9" s="1146"/>
      <c r="AE9" s="1077"/>
      <c r="AF9" s="1077"/>
      <c r="AG9" s="1067"/>
      <c r="AH9" s="1136"/>
      <c r="AI9" s="1078"/>
      <c r="AJ9" s="1078"/>
      <c r="AK9" s="1078"/>
      <c r="AL9" s="1078"/>
      <c r="AM9" s="1078"/>
      <c r="AN9" s="1078"/>
      <c r="AO9" s="1078"/>
      <c r="AP9" s="1078"/>
      <c r="AQ9" s="1078"/>
      <c r="AR9" s="1078"/>
    </row>
    <row r="10" spans="1:44" s="1052" customFormat="1" ht="24.95" customHeight="1">
      <c r="B10" s="1116" t="s">
        <v>1098</v>
      </c>
      <c r="C10" s="1116"/>
      <c r="D10" s="1116"/>
      <c r="E10" s="1116"/>
      <c r="F10" s="1116"/>
      <c r="G10" s="1116"/>
      <c r="H10" s="1124">
        <f>'様式1-7'!H13</f>
        <v>0</v>
      </c>
      <c r="I10" s="1125"/>
      <c r="J10" s="1125"/>
      <c r="K10" s="1125"/>
      <c r="L10" s="1125"/>
      <c r="M10" s="1125"/>
      <c r="N10" s="1126"/>
      <c r="O10" s="1144">
        <v>0</v>
      </c>
      <c r="P10" s="1145"/>
      <c r="Q10" s="1145"/>
      <c r="R10" s="1145"/>
      <c r="S10" s="1145"/>
      <c r="T10" s="1145"/>
      <c r="U10" s="1145"/>
      <c r="V10" s="1145"/>
      <c r="W10" s="1145"/>
      <c r="X10" s="1145"/>
      <c r="Y10" s="1145"/>
      <c r="Z10" s="1145"/>
      <c r="AA10" s="1145"/>
      <c r="AB10" s="1145"/>
      <c r="AC10" s="1145"/>
      <c r="AD10" s="1146"/>
      <c r="AE10" s="1066"/>
      <c r="AF10" s="1066"/>
      <c r="AG10" s="1067"/>
      <c r="AH10" s="1136"/>
      <c r="AI10" s="1078"/>
      <c r="AJ10" s="1078"/>
      <c r="AK10" s="1078"/>
      <c r="AL10" s="1078"/>
      <c r="AM10" s="1078"/>
      <c r="AN10" s="1078"/>
      <c r="AO10" s="1078"/>
      <c r="AP10" s="1078"/>
      <c r="AQ10" s="1078"/>
      <c r="AR10" s="1078"/>
    </row>
    <row r="11" spans="1:44" s="1052" customFormat="1" ht="24.95" customHeight="1">
      <c r="B11" s="1116" t="s">
        <v>1099</v>
      </c>
      <c r="C11" s="1116"/>
      <c r="D11" s="1116"/>
      <c r="E11" s="1116"/>
      <c r="F11" s="1116"/>
      <c r="G11" s="1116"/>
      <c r="H11" s="1124">
        <f>'様式1-7'!H14</f>
        <v>0</v>
      </c>
      <c r="I11" s="1125"/>
      <c r="J11" s="1125"/>
      <c r="K11" s="1125"/>
      <c r="L11" s="1125"/>
      <c r="M11" s="1125"/>
      <c r="N11" s="1126"/>
      <c r="O11" s="1144">
        <v>0</v>
      </c>
      <c r="P11" s="1145"/>
      <c r="Q11" s="1145"/>
      <c r="R11" s="1145"/>
      <c r="S11" s="1145"/>
      <c r="T11" s="1145"/>
      <c r="U11" s="1145"/>
      <c r="V11" s="1145"/>
      <c r="W11" s="1145"/>
      <c r="X11" s="1145"/>
      <c r="Y11" s="1145"/>
      <c r="Z11" s="1145"/>
      <c r="AA11" s="1145"/>
      <c r="AB11" s="1145"/>
      <c r="AC11" s="1145"/>
      <c r="AD11" s="1146"/>
      <c r="AE11" s="1070"/>
      <c r="AF11" s="1070"/>
      <c r="AG11" s="1067"/>
      <c r="AH11" s="1136"/>
      <c r="AI11" s="1078"/>
      <c r="AJ11" s="1078"/>
      <c r="AK11" s="1078"/>
      <c r="AL11" s="1078"/>
      <c r="AM11" s="1078"/>
      <c r="AN11" s="1078"/>
      <c r="AO11" s="1078"/>
      <c r="AP11" s="1078"/>
      <c r="AQ11" s="1078"/>
      <c r="AR11" s="1078"/>
    </row>
    <row r="12" spans="1:44" s="1052" customFormat="1" ht="24.95" customHeight="1">
      <c r="B12" s="1116" t="s">
        <v>1100</v>
      </c>
      <c r="C12" s="1116"/>
      <c r="D12" s="1116"/>
      <c r="E12" s="1116"/>
      <c r="F12" s="1116"/>
      <c r="G12" s="1116"/>
      <c r="H12" s="1124">
        <f>'様式1-7'!H15</f>
        <v>0</v>
      </c>
      <c r="I12" s="1125"/>
      <c r="J12" s="1125"/>
      <c r="K12" s="1125"/>
      <c r="L12" s="1125"/>
      <c r="M12" s="1125"/>
      <c r="N12" s="1126"/>
      <c r="O12" s="1144">
        <v>0</v>
      </c>
      <c r="P12" s="1145"/>
      <c r="Q12" s="1145"/>
      <c r="R12" s="1145"/>
      <c r="S12" s="1145"/>
      <c r="T12" s="1145"/>
      <c r="U12" s="1145"/>
      <c r="V12" s="1145"/>
      <c r="W12" s="1145"/>
      <c r="X12" s="1145"/>
      <c r="Y12" s="1145"/>
      <c r="Z12" s="1145"/>
      <c r="AA12" s="1145"/>
      <c r="AB12" s="1145"/>
      <c r="AC12" s="1145"/>
      <c r="AD12" s="1146"/>
      <c r="AE12" s="1070"/>
      <c r="AF12" s="1070"/>
      <c r="AG12" s="1067"/>
      <c r="AH12" s="1136"/>
      <c r="AI12" s="1078"/>
      <c r="AJ12" s="1078"/>
      <c r="AK12" s="1078"/>
      <c r="AL12" s="1078"/>
      <c r="AM12" s="1078"/>
      <c r="AN12" s="1078"/>
      <c r="AO12" s="1078"/>
      <c r="AP12" s="1078"/>
      <c r="AQ12" s="1078"/>
      <c r="AR12" s="1078"/>
    </row>
    <row r="13" spans="1:44" s="1052" customFormat="1" ht="24.95" customHeight="1">
      <c r="B13" s="1079" t="s">
        <v>1113</v>
      </c>
      <c r="C13" s="1079"/>
      <c r="D13" s="1079"/>
      <c r="E13" s="1079"/>
      <c r="F13" s="1079"/>
      <c r="G13" s="1079"/>
      <c r="H13" s="1079"/>
      <c r="I13" s="1079"/>
      <c r="J13" s="1079"/>
      <c r="K13" s="1079"/>
      <c r="L13" s="1079"/>
      <c r="M13" s="1079"/>
      <c r="N13" s="1079"/>
      <c r="O13" s="1079"/>
      <c r="P13" s="1079"/>
      <c r="Q13" s="1079"/>
      <c r="R13" s="1079"/>
      <c r="S13" s="1079"/>
      <c r="T13" s="1079"/>
      <c r="U13" s="1079"/>
      <c r="V13" s="1079"/>
      <c r="W13" s="1079"/>
      <c r="X13" s="1079"/>
      <c r="Y13" s="1079"/>
      <c r="Z13" s="1079"/>
      <c r="AA13" s="1079"/>
      <c r="AB13" s="1079"/>
      <c r="AC13" s="1079"/>
      <c r="AD13" s="1079"/>
      <c r="AE13" s="1070"/>
      <c r="AF13" s="1070"/>
      <c r="AG13" s="1067"/>
      <c r="AH13" s="1136"/>
      <c r="AI13" s="1078"/>
      <c r="AJ13" s="1078"/>
      <c r="AK13" s="1078"/>
      <c r="AL13" s="1078"/>
      <c r="AM13" s="1078"/>
      <c r="AN13" s="1078"/>
      <c r="AO13" s="1078"/>
      <c r="AP13" s="1078"/>
      <c r="AQ13" s="1078"/>
      <c r="AR13" s="1078"/>
    </row>
    <row r="14" spans="1:44" s="1052" customFormat="1" ht="24.95" customHeight="1">
      <c r="B14" s="1052" t="s">
        <v>1114</v>
      </c>
      <c r="AE14" s="1070"/>
      <c r="AF14" s="1070"/>
      <c r="AG14" s="1067"/>
      <c r="AH14" s="1136"/>
      <c r="AI14" s="1078"/>
      <c r="AJ14" s="1078"/>
      <c r="AK14" s="1078"/>
      <c r="AL14" s="1078"/>
      <c r="AM14" s="1078"/>
      <c r="AN14" s="1078"/>
      <c r="AO14" s="1078"/>
      <c r="AP14" s="1078"/>
      <c r="AQ14" s="1078"/>
      <c r="AR14" s="1078"/>
    </row>
    <row r="15" spans="1:44" s="1052" customFormat="1" ht="24.95" customHeight="1">
      <c r="B15" s="1080"/>
      <c r="AE15" s="1070"/>
      <c r="AF15" s="1070"/>
      <c r="AG15" s="1067"/>
      <c r="AH15" s="1136"/>
      <c r="AI15" s="1078"/>
      <c r="AJ15" s="1078"/>
      <c r="AK15" s="1078"/>
      <c r="AL15" s="1078"/>
      <c r="AM15" s="1078"/>
      <c r="AN15" s="1078"/>
      <c r="AO15" s="1078"/>
      <c r="AP15" s="1078"/>
      <c r="AQ15" s="1078"/>
      <c r="AR15" s="1078"/>
    </row>
    <row r="16" spans="1:44" s="1052" customFormat="1" ht="24.95" customHeight="1">
      <c r="D16" s="1052" t="s">
        <v>969</v>
      </c>
      <c r="E16" s="1046"/>
      <c r="F16" s="1046"/>
      <c r="G16" s="1046"/>
      <c r="H16" s="1046"/>
      <c r="I16" s="1046"/>
      <c r="J16" s="1046"/>
      <c r="K16" s="1046"/>
      <c r="L16" s="1046"/>
      <c r="M16" s="1046"/>
      <c r="N16" s="1046"/>
      <c r="O16" s="1046"/>
      <c r="P16" s="1046"/>
      <c r="Q16" s="1046"/>
      <c r="R16" s="1046"/>
      <c r="S16" s="1046"/>
      <c r="T16" s="1046"/>
      <c r="U16" s="1046"/>
      <c r="V16" s="1046"/>
      <c r="W16" s="1046"/>
      <c r="X16" s="1046"/>
      <c r="Y16" s="1046"/>
      <c r="Z16" s="1046"/>
      <c r="AA16" s="1046"/>
      <c r="AB16" s="1046"/>
      <c r="AC16" s="1046"/>
      <c r="AD16" s="1046"/>
      <c r="AE16" s="1070"/>
      <c r="AF16" s="1070"/>
      <c r="AG16" s="1067"/>
      <c r="AH16" s="1136"/>
      <c r="AI16" s="1078"/>
      <c r="AJ16" s="1078"/>
      <c r="AK16" s="1078"/>
      <c r="AL16" s="1078"/>
      <c r="AM16" s="1078"/>
      <c r="AN16" s="1078"/>
      <c r="AO16" s="1078"/>
      <c r="AP16" s="1078"/>
      <c r="AQ16" s="1078"/>
      <c r="AR16" s="1078"/>
    </row>
    <row r="17" spans="2:81" s="1052" customFormat="1" ht="24.95" customHeight="1">
      <c r="D17" s="1109" t="s">
        <v>964</v>
      </c>
      <c r="E17" s="1109"/>
      <c r="F17" s="1109"/>
      <c r="G17" s="1109"/>
      <c r="H17" s="1109"/>
      <c r="I17" s="1109"/>
      <c r="J17" s="1109"/>
      <c r="K17" s="1109"/>
      <c r="L17" s="1109"/>
      <c r="M17" s="1109"/>
      <c r="N17" s="1109"/>
      <c r="O17" s="1109"/>
      <c r="P17" s="1109"/>
      <c r="Q17" s="1109"/>
      <c r="R17" s="1109"/>
      <c r="S17" s="1109"/>
      <c r="T17" s="1109"/>
      <c r="U17" s="1109"/>
      <c r="V17" s="1109"/>
      <c r="W17" s="1109"/>
      <c r="X17" s="1109"/>
      <c r="Y17" s="1109"/>
      <c r="Z17" s="1109"/>
      <c r="AA17" s="1109"/>
      <c r="AB17" s="1109"/>
      <c r="AC17" s="1109"/>
      <c r="AD17" s="1109"/>
      <c r="AE17" s="1070"/>
      <c r="AF17" s="1070"/>
      <c r="AG17" s="1067"/>
      <c r="AH17" s="1136"/>
      <c r="AI17" s="1078"/>
      <c r="AJ17" s="1078"/>
      <c r="AK17" s="1078"/>
      <c r="AL17" s="1078"/>
      <c r="AM17" s="1078"/>
      <c r="AN17" s="1078"/>
      <c r="AO17" s="1078"/>
      <c r="AP17" s="1078"/>
      <c r="AQ17" s="1078"/>
      <c r="AR17" s="1078"/>
    </row>
    <row r="18" spans="2:81" s="1052" customFormat="1" ht="24.95" customHeight="1">
      <c r="B18" s="1080"/>
      <c r="D18" s="1109" t="s">
        <v>970</v>
      </c>
      <c r="E18" s="1109"/>
      <c r="F18" s="1109"/>
      <c r="G18" s="1109"/>
      <c r="H18" s="1109"/>
      <c r="I18" s="1109"/>
      <c r="J18" s="1109"/>
      <c r="K18" s="1109"/>
      <c r="L18" s="1109"/>
      <c r="M18" s="1109"/>
      <c r="N18" s="1109"/>
      <c r="O18" s="1109"/>
      <c r="P18" s="1109"/>
      <c r="Q18" s="1109"/>
      <c r="R18" s="1109"/>
      <c r="S18" s="1109"/>
      <c r="T18" s="1109"/>
      <c r="U18" s="1109"/>
      <c r="V18" s="1109"/>
      <c r="W18" s="1109"/>
      <c r="X18" s="1109"/>
      <c r="Y18" s="1109"/>
      <c r="Z18" s="1109"/>
      <c r="AA18" s="1109"/>
      <c r="AB18" s="1109"/>
      <c r="AC18" s="1109"/>
      <c r="AD18" s="1109"/>
      <c r="AE18" s="1070"/>
      <c r="AF18" s="1070"/>
      <c r="AG18" s="1067"/>
      <c r="AH18" s="1136"/>
      <c r="AI18" s="1078"/>
      <c r="AJ18" s="1078"/>
      <c r="AK18" s="1078"/>
      <c r="AL18" s="1078"/>
      <c r="AM18" s="1078"/>
      <c r="AN18" s="1078"/>
      <c r="AO18" s="1078"/>
      <c r="AP18" s="1078"/>
      <c r="AQ18" s="1078"/>
      <c r="AR18" s="1078"/>
    </row>
    <row r="19" spans="2:81" s="1052" customFormat="1" ht="24.95" customHeight="1">
      <c r="D19" s="1109" t="s">
        <v>971</v>
      </c>
      <c r="E19" s="1109"/>
      <c r="F19" s="1109"/>
      <c r="G19" s="1109"/>
      <c r="H19" s="1109"/>
      <c r="I19" s="1109"/>
      <c r="J19" s="1109"/>
      <c r="K19" s="1109"/>
      <c r="L19" s="1109"/>
      <c r="M19" s="1109"/>
      <c r="N19" s="1109"/>
      <c r="O19" s="1109"/>
      <c r="P19" s="1109"/>
      <c r="Q19" s="1109"/>
      <c r="R19" s="1109"/>
      <c r="S19" s="1109"/>
      <c r="T19" s="1109"/>
      <c r="U19" s="1109"/>
      <c r="V19" s="1109"/>
      <c r="W19" s="1109"/>
      <c r="X19" s="1109"/>
      <c r="Y19" s="1109"/>
      <c r="Z19" s="1109"/>
      <c r="AA19" s="1109"/>
      <c r="AB19" s="1109"/>
      <c r="AC19" s="1109"/>
      <c r="AD19" s="1109"/>
      <c r="AE19" s="1070"/>
      <c r="AF19" s="1070"/>
      <c r="AG19" s="1067"/>
      <c r="AH19" s="1136"/>
      <c r="AI19" s="1078"/>
      <c r="AJ19" s="1078"/>
      <c r="AK19" s="1078"/>
      <c r="AL19" s="1078"/>
      <c r="AM19" s="1078"/>
      <c r="AN19" s="1078"/>
      <c r="AO19" s="1078"/>
      <c r="AP19" s="1078"/>
      <c r="AQ19" s="1078"/>
      <c r="AR19" s="1078"/>
    </row>
    <row r="20" spans="2:81" s="1052" customFormat="1" ht="24.95" customHeight="1">
      <c r="D20" s="1109" t="s">
        <v>972</v>
      </c>
      <c r="E20" s="1109"/>
      <c r="F20" s="1109"/>
      <c r="G20" s="1109"/>
      <c r="H20" s="1109"/>
      <c r="I20" s="1109"/>
      <c r="J20" s="1109"/>
      <c r="K20" s="1109"/>
      <c r="L20" s="1109"/>
      <c r="M20" s="1109"/>
      <c r="N20" s="1109"/>
      <c r="O20" s="1109"/>
      <c r="P20" s="1109"/>
      <c r="Q20" s="1109"/>
      <c r="R20" s="1109"/>
      <c r="S20" s="1109"/>
      <c r="T20" s="1109"/>
      <c r="U20" s="1109"/>
      <c r="V20" s="1109"/>
      <c r="W20" s="1109"/>
      <c r="X20" s="1109"/>
      <c r="Y20" s="1109"/>
      <c r="Z20" s="1109"/>
      <c r="AA20" s="1109"/>
      <c r="AB20" s="1109"/>
      <c r="AC20" s="1109"/>
      <c r="AD20" s="1109"/>
      <c r="AE20" s="1070"/>
      <c r="AF20" s="1070"/>
      <c r="AG20" s="1067"/>
      <c r="AH20" s="1136"/>
      <c r="AI20" s="1078"/>
      <c r="AJ20" s="1078"/>
      <c r="AK20" s="1078"/>
      <c r="AL20" s="1078"/>
      <c r="AM20" s="1078"/>
      <c r="AN20" s="1078"/>
      <c r="AO20" s="1078"/>
      <c r="AP20" s="1078"/>
      <c r="AQ20" s="1078"/>
      <c r="AR20" s="1078"/>
    </row>
    <row r="21" spans="2:81" s="1052" customFormat="1" ht="24.95" customHeight="1">
      <c r="B21" s="1080"/>
      <c r="D21" s="1109" t="s">
        <v>973</v>
      </c>
      <c r="E21" s="1109"/>
      <c r="F21" s="1109"/>
      <c r="G21" s="1109"/>
      <c r="H21" s="1109"/>
      <c r="I21" s="1109"/>
      <c r="J21" s="1109"/>
      <c r="K21" s="1109"/>
      <c r="L21" s="1109"/>
      <c r="M21" s="1109"/>
      <c r="N21" s="1109"/>
      <c r="O21" s="1109"/>
      <c r="P21" s="1109"/>
      <c r="Q21" s="1109"/>
      <c r="R21" s="1109"/>
      <c r="S21" s="1109"/>
      <c r="T21" s="1109"/>
      <c r="U21" s="1109"/>
      <c r="V21" s="1109"/>
      <c r="W21" s="1109"/>
      <c r="X21" s="1109"/>
      <c r="Y21" s="1109"/>
      <c r="Z21" s="1109"/>
      <c r="AA21" s="1109"/>
      <c r="AB21" s="1109"/>
      <c r="AC21" s="1109"/>
      <c r="AD21" s="1109"/>
      <c r="AE21" s="1070"/>
      <c r="AF21" s="1070"/>
      <c r="AG21" s="1067"/>
      <c r="AH21" s="1136"/>
      <c r="AI21" s="1078"/>
      <c r="AJ21" s="1078"/>
      <c r="AK21" s="1078"/>
      <c r="AL21" s="1078"/>
      <c r="AM21" s="1078"/>
      <c r="AN21" s="1078"/>
      <c r="AO21" s="1078"/>
      <c r="AP21" s="1078"/>
      <c r="AQ21" s="1078"/>
      <c r="AR21" s="1078"/>
    </row>
    <row r="22" spans="2:81" s="1052" customFormat="1" ht="24.95" customHeight="1">
      <c r="D22" s="1109" t="s">
        <v>974</v>
      </c>
      <c r="E22" s="1109"/>
      <c r="F22" s="1109"/>
      <c r="G22" s="1109"/>
      <c r="H22" s="1109"/>
      <c r="I22" s="1109"/>
      <c r="J22" s="1109"/>
      <c r="K22" s="1109"/>
      <c r="L22" s="1109"/>
      <c r="M22" s="1109"/>
      <c r="N22" s="1109"/>
      <c r="O22" s="1109"/>
      <c r="P22" s="1109"/>
      <c r="Q22" s="1109"/>
      <c r="R22" s="1109"/>
      <c r="S22" s="1109"/>
      <c r="T22" s="1109"/>
      <c r="U22" s="1109"/>
      <c r="V22" s="1109"/>
      <c r="W22" s="1109"/>
      <c r="X22" s="1109"/>
      <c r="Y22" s="1109"/>
      <c r="Z22" s="1109"/>
      <c r="AA22" s="1109"/>
      <c r="AB22" s="1109"/>
      <c r="AC22" s="1109"/>
      <c r="AD22" s="1109"/>
      <c r="AE22" s="1070"/>
      <c r="AF22" s="1070"/>
      <c r="AG22" s="1067"/>
      <c r="AH22" s="1136"/>
      <c r="AI22" s="1078"/>
      <c r="AJ22" s="1078"/>
      <c r="AK22" s="1078"/>
      <c r="AL22" s="1078"/>
      <c r="AM22" s="1078"/>
      <c r="AN22" s="1078"/>
      <c r="AO22" s="1078"/>
      <c r="AP22" s="1078"/>
      <c r="AQ22" s="1078"/>
      <c r="AR22" s="1078"/>
    </row>
    <row r="23" spans="2:81" s="1052" customFormat="1" ht="24.95" customHeight="1">
      <c r="D23" s="1109" t="s">
        <v>975</v>
      </c>
      <c r="E23" s="1109"/>
      <c r="F23" s="1109"/>
      <c r="G23" s="1109"/>
      <c r="H23" s="1109"/>
      <c r="I23" s="1109"/>
      <c r="J23" s="1109"/>
      <c r="K23" s="1109"/>
      <c r="L23" s="1109"/>
      <c r="M23" s="1109"/>
      <c r="N23" s="1109"/>
      <c r="O23" s="1109"/>
      <c r="P23" s="1109"/>
      <c r="Q23" s="1109"/>
      <c r="R23" s="1109"/>
      <c r="S23" s="1109"/>
      <c r="T23" s="1109"/>
      <c r="U23" s="1109"/>
      <c r="V23" s="1109"/>
      <c r="W23" s="1109"/>
      <c r="X23" s="1109"/>
      <c r="Y23" s="1109"/>
      <c r="Z23" s="1109"/>
      <c r="AA23" s="1109"/>
      <c r="AB23" s="1109"/>
      <c r="AC23" s="1109"/>
      <c r="AD23" s="1109"/>
      <c r="AE23" s="1070"/>
      <c r="AF23" s="1070"/>
      <c r="AG23" s="1067"/>
      <c r="AH23" s="1136"/>
      <c r="AI23" s="1078"/>
      <c r="AJ23" s="1078"/>
      <c r="AK23" s="1078"/>
      <c r="AL23" s="1078"/>
      <c r="AM23" s="1078"/>
      <c r="AN23" s="1078"/>
      <c r="AO23" s="1078"/>
      <c r="AP23" s="1078"/>
      <c r="AQ23" s="1078"/>
      <c r="AR23" s="1078"/>
    </row>
    <row r="24" spans="2:81" s="1052" customFormat="1" ht="24.95" customHeight="1">
      <c r="B24" s="1080"/>
      <c r="AE24" s="1070"/>
      <c r="AF24" s="1070"/>
      <c r="AG24" s="1067"/>
      <c r="AH24" s="1136"/>
      <c r="AI24" s="1078"/>
      <c r="AJ24" s="1078"/>
      <c r="AK24" s="1078"/>
      <c r="AL24" s="1078"/>
      <c r="AM24" s="1078"/>
      <c r="AN24" s="1078"/>
      <c r="AO24" s="1078"/>
      <c r="AP24" s="1078"/>
      <c r="AQ24" s="1078"/>
      <c r="AR24" s="1078"/>
    </row>
    <row r="25" spans="2:81" s="1052" customFormat="1" ht="24.95" customHeight="1">
      <c r="AG25" s="1067"/>
      <c r="AH25" s="1136"/>
      <c r="AI25" s="1078"/>
      <c r="AJ25" s="1078"/>
      <c r="AK25" s="1078"/>
      <c r="AL25" s="1078"/>
      <c r="AM25" s="1078"/>
      <c r="AN25" s="1078"/>
      <c r="AO25" s="1078"/>
      <c r="AP25" s="1078"/>
      <c r="AQ25" s="1078"/>
      <c r="AR25" s="1078"/>
      <c r="CC25" s="1081"/>
    </row>
    <row r="26" spans="2:81" s="1052" customFormat="1" ht="24.95" customHeight="1">
      <c r="B26" s="1080"/>
      <c r="AG26" s="1067"/>
      <c r="AH26" s="1136"/>
      <c r="AI26" s="1078"/>
      <c r="AJ26" s="1078"/>
      <c r="AK26" s="1078"/>
      <c r="AL26" s="1078"/>
      <c r="AM26" s="1078"/>
      <c r="AN26" s="1078"/>
      <c r="AO26" s="1078"/>
      <c r="AP26" s="1078"/>
      <c r="AQ26" s="1078"/>
      <c r="AR26" s="1078"/>
      <c r="CC26" s="1081"/>
    </row>
    <row r="27" spans="2:81" s="1052" customFormat="1" ht="24.95" customHeight="1">
      <c r="AF27" s="1050"/>
      <c r="AG27" s="1067"/>
      <c r="AH27" s="1136"/>
      <c r="AI27" s="1078"/>
      <c r="AJ27" s="1078"/>
      <c r="AK27" s="1078"/>
      <c r="AL27" s="1078"/>
      <c r="AM27" s="1078"/>
      <c r="AN27" s="1078"/>
      <c r="AO27" s="1078"/>
      <c r="AP27" s="1078"/>
      <c r="AQ27" s="1078"/>
      <c r="AR27" s="1078"/>
      <c r="CC27" s="1081"/>
    </row>
    <row r="28" spans="2:81" s="1052" customFormat="1" ht="24.95" customHeight="1">
      <c r="B28" s="1080"/>
      <c r="AE28" s="1050"/>
      <c r="AF28" s="1050"/>
      <c r="AG28" s="1067"/>
      <c r="AH28" s="1136"/>
      <c r="AI28" s="1078"/>
      <c r="AJ28" s="1078"/>
      <c r="AK28" s="1078"/>
      <c r="AL28" s="1078"/>
      <c r="AM28" s="1078"/>
      <c r="AN28" s="1078"/>
      <c r="AO28" s="1078"/>
      <c r="AP28" s="1078"/>
      <c r="AQ28" s="1078"/>
      <c r="AR28" s="1078"/>
      <c r="CC28" s="1081"/>
    </row>
    <row r="29" spans="2:81" ht="21.75" customHeight="1">
      <c r="B29" s="1051"/>
      <c r="C29" s="1046"/>
      <c r="D29" s="1046"/>
      <c r="E29" s="1046"/>
      <c r="F29" s="1046"/>
      <c r="G29" s="1046"/>
      <c r="H29" s="1046"/>
      <c r="I29" s="1052"/>
      <c r="J29" s="1046"/>
      <c r="K29" s="1046"/>
      <c r="L29" s="1046"/>
      <c r="M29" s="1046"/>
      <c r="N29" s="1046"/>
      <c r="O29" s="1046"/>
      <c r="P29" s="1046"/>
      <c r="Q29" s="1046"/>
      <c r="R29" s="1046"/>
      <c r="S29" s="1046"/>
      <c r="T29" s="1046"/>
      <c r="U29" s="1046"/>
      <c r="V29" s="1046"/>
      <c r="W29" s="1046"/>
      <c r="X29" s="1046"/>
      <c r="Y29" s="1046"/>
      <c r="Z29" s="1046"/>
      <c r="AA29" s="1046"/>
      <c r="AB29" s="1046"/>
      <c r="AC29" s="1046"/>
      <c r="AD29" s="1046"/>
      <c r="AE29" s="1046"/>
      <c r="AF29" s="1046"/>
      <c r="AG29" s="1071"/>
      <c r="AH29" s="1136"/>
      <c r="AI29" s="1047"/>
      <c r="AJ29" s="1047"/>
      <c r="AK29" s="1047"/>
      <c r="AL29" s="1047"/>
      <c r="AM29" s="1047"/>
      <c r="AN29" s="1047"/>
      <c r="AO29" s="1047"/>
      <c r="AP29" s="1047"/>
      <c r="AQ29" s="1047"/>
      <c r="AR29" s="1047"/>
      <c r="CC29" s="1049"/>
    </row>
    <row r="30" spans="2:81" ht="21.75" customHeight="1">
      <c r="B30" s="1115" t="s">
        <v>1115</v>
      </c>
      <c r="C30" s="1115"/>
      <c r="D30" s="1115"/>
      <c r="E30" s="1115"/>
      <c r="F30" s="1115"/>
      <c r="G30" s="1115"/>
      <c r="H30" s="1115"/>
      <c r="I30" s="1115"/>
      <c r="J30" s="1115"/>
      <c r="K30" s="1115"/>
      <c r="L30" s="1115"/>
      <c r="M30" s="1115"/>
      <c r="N30" s="1115"/>
      <c r="O30" s="1115"/>
      <c r="P30" s="1115"/>
      <c r="Q30" s="1115"/>
      <c r="R30" s="1115"/>
      <c r="S30" s="1115"/>
      <c r="T30" s="1115"/>
      <c r="U30" s="1115"/>
      <c r="V30" s="1115"/>
      <c r="W30" s="1115"/>
      <c r="X30" s="1115"/>
      <c r="Y30" s="1115"/>
      <c r="Z30" s="1115"/>
      <c r="AA30" s="1115"/>
      <c r="AB30" s="1115"/>
      <c r="AC30" s="1115"/>
      <c r="AD30" s="1115"/>
      <c r="AE30" s="1115"/>
      <c r="AF30" s="1046"/>
      <c r="AG30" s="1071"/>
      <c r="AH30" s="1136"/>
      <c r="AI30" s="1047"/>
      <c r="AJ30" s="1047"/>
      <c r="AK30" s="1047"/>
      <c r="AL30" s="1047"/>
      <c r="AM30" s="1047"/>
      <c r="AN30" s="1047"/>
      <c r="AO30" s="1047"/>
      <c r="AP30" s="1047"/>
      <c r="AQ30" s="1047"/>
      <c r="AR30" s="1047"/>
      <c r="CC30" s="1049"/>
    </row>
    <row r="31" spans="2:81" ht="21.75" customHeight="1">
      <c r="B31" s="1115"/>
      <c r="C31" s="1115"/>
      <c r="D31" s="1115"/>
      <c r="E31" s="1115"/>
      <c r="F31" s="1115"/>
      <c r="G31" s="1115"/>
      <c r="H31" s="1115"/>
      <c r="I31" s="1115"/>
      <c r="J31" s="1115"/>
      <c r="K31" s="1115"/>
      <c r="L31" s="1115"/>
      <c r="M31" s="1115"/>
      <c r="N31" s="1115"/>
      <c r="O31" s="1115"/>
      <c r="P31" s="1115"/>
      <c r="Q31" s="1115"/>
      <c r="R31" s="1115"/>
      <c r="S31" s="1115"/>
      <c r="T31" s="1115"/>
      <c r="U31" s="1115"/>
      <c r="V31" s="1115"/>
      <c r="W31" s="1115"/>
      <c r="X31" s="1115"/>
      <c r="Y31" s="1115"/>
      <c r="Z31" s="1115"/>
      <c r="AA31" s="1115"/>
      <c r="AB31" s="1115"/>
      <c r="AC31" s="1115"/>
      <c r="AD31" s="1115"/>
      <c r="AE31" s="1115"/>
      <c r="AF31" s="1046"/>
      <c r="AG31" s="1071"/>
      <c r="AH31" s="1136"/>
      <c r="AI31" s="1047"/>
      <c r="AJ31" s="1047"/>
      <c r="AK31" s="1047"/>
      <c r="AL31" s="1047"/>
      <c r="AM31" s="1047"/>
      <c r="AN31" s="1047"/>
      <c r="AO31" s="1047"/>
      <c r="AP31" s="1047"/>
      <c r="AQ31" s="1047"/>
      <c r="AR31" s="1047"/>
      <c r="CC31" s="1049"/>
    </row>
    <row r="32" spans="2:81" ht="1.5" customHeight="1">
      <c r="B32" s="1057"/>
      <c r="C32" s="1057"/>
      <c r="D32" s="1057"/>
      <c r="E32" s="1057"/>
      <c r="F32" s="1057"/>
      <c r="G32" s="1057"/>
      <c r="H32" s="1057"/>
      <c r="I32" s="1057"/>
      <c r="J32" s="1057"/>
      <c r="K32" s="1057"/>
      <c r="L32" s="1057"/>
      <c r="M32" s="1057"/>
      <c r="N32" s="1057"/>
      <c r="O32" s="1057"/>
      <c r="P32" s="1057"/>
      <c r="Q32" s="1057"/>
      <c r="R32" s="1057"/>
      <c r="S32" s="1057"/>
      <c r="T32" s="1057"/>
      <c r="U32" s="1057"/>
      <c r="V32" s="1057"/>
      <c r="W32" s="1057"/>
      <c r="X32" s="1057"/>
      <c r="Y32" s="1057"/>
      <c r="Z32" s="1057"/>
      <c r="AA32" s="1057"/>
      <c r="AB32" s="1057"/>
      <c r="AC32" s="1057"/>
      <c r="AD32" s="1057"/>
      <c r="AE32" s="1057"/>
      <c r="AF32" s="1057"/>
      <c r="AG32" s="1072"/>
      <c r="AH32" s="1136"/>
      <c r="AI32" s="1047"/>
      <c r="AJ32" s="1047"/>
      <c r="AK32" s="1047"/>
      <c r="AL32" s="1047"/>
      <c r="AM32" s="1047"/>
      <c r="AN32" s="1047"/>
      <c r="AO32" s="1047"/>
      <c r="AP32" s="1047"/>
      <c r="AQ32" s="1047"/>
      <c r="AR32" s="1047"/>
    </row>
    <row r="33" spans="2:44">
      <c r="B33" s="1047" t="s">
        <v>978</v>
      </c>
      <c r="C33" s="1047"/>
      <c r="D33" s="1047"/>
      <c r="E33" s="1047"/>
      <c r="F33" s="1047"/>
      <c r="G33" s="1047"/>
      <c r="H33" s="1047"/>
      <c r="I33" s="1047"/>
      <c r="J33" s="1047"/>
      <c r="K33" s="1047"/>
      <c r="L33" s="1047"/>
      <c r="M33" s="1047"/>
      <c r="N33" s="1047"/>
      <c r="O33" s="1047"/>
      <c r="P33" s="1047"/>
      <c r="Q33" s="1047"/>
      <c r="R33" s="1047"/>
      <c r="S33" s="1047"/>
      <c r="T33" s="1047"/>
      <c r="U33" s="1047"/>
      <c r="V33" s="1047"/>
      <c r="W33" s="1047"/>
      <c r="X33" s="1047"/>
      <c r="Y33" s="1047"/>
      <c r="Z33" s="1047"/>
      <c r="AA33" s="1047"/>
      <c r="AB33" s="1047"/>
      <c r="AC33" s="1047"/>
      <c r="AD33" s="1047"/>
      <c r="AE33" s="1047"/>
      <c r="AF33" s="1047"/>
      <c r="AG33" s="1047"/>
      <c r="AH33" s="1047"/>
      <c r="AI33" s="1047"/>
      <c r="AJ33" s="1047"/>
      <c r="AK33" s="1047"/>
      <c r="AL33" s="1047"/>
      <c r="AM33" s="1047"/>
      <c r="AN33" s="1047"/>
      <c r="AO33" s="1047"/>
      <c r="AP33" s="1047"/>
      <c r="AQ33" s="1047"/>
      <c r="AR33" s="1047"/>
    </row>
    <row r="34" spans="2:44" s="1046" customFormat="1" ht="13.5" customHeight="1">
      <c r="B34" s="1058"/>
      <c r="C34" s="1058"/>
      <c r="D34" s="1058"/>
      <c r="E34" s="1058"/>
      <c r="F34" s="1058"/>
      <c r="G34" s="1058"/>
      <c r="H34" s="1058"/>
      <c r="I34" s="1058"/>
      <c r="J34" s="1058"/>
      <c r="K34" s="1058"/>
      <c r="L34" s="1058"/>
      <c r="M34" s="1058"/>
      <c r="N34" s="1058"/>
      <c r="O34" s="1058"/>
      <c r="P34" s="1058"/>
      <c r="Q34" s="1058"/>
      <c r="R34" s="1058"/>
      <c r="S34" s="1058"/>
      <c r="T34" s="1058"/>
      <c r="U34" s="1058"/>
      <c r="V34" s="1058"/>
      <c r="W34" s="1058"/>
      <c r="X34" s="1058"/>
      <c r="Y34" s="1058"/>
      <c r="Z34" s="1058"/>
      <c r="AA34" s="1058"/>
      <c r="AB34" s="1058"/>
      <c r="AC34" s="1058"/>
      <c r="AD34" s="1058"/>
      <c r="AE34" s="1058"/>
      <c r="AF34" s="1058"/>
      <c r="AG34" s="1058"/>
      <c r="AH34" s="1058"/>
      <c r="AI34" s="1058"/>
      <c r="AJ34" s="1058"/>
      <c r="AK34" s="1058"/>
      <c r="AL34" s="1058"/>
      <c r="AM34" s="1058"/>
      <c r="AN34" s="1058"/>
      <c r="AO34" s="1058"/>
      <c r="AP34" s="1058"/>
      <c r="AQ34" s="1058"/>
      <c r="AR34" s="1058"/>
    </row>
    <row r="35" spans="2:44" s="1046" customFormat="1" ht="74.25" customHeight="1">
      <c r="B35" s="1058"/>
      <c r="C35" s="1058"/>
      <c r="D35" s="1058"/>
      <c r="E35" s="1058"/>
      <c r="F35" s="1058"/>
      <c r="G35" s="1058"/>
      <c r="H35" s="1058"/>
      <c r="I35" s="1058"/>
      <c r="J35" s="1058"/>
      <c r="K35" s="1058"/>
      <c r="L35" s="1058"/>
      <c r="M35" s="1058"/>
      <c r="N35" s="1058"/>
      <c r="O35" s="1058"/>
      <c r="P35" s="1058"/>
      <c r="Q35" s="1058"/>
      <c r="R35" s="1058"/>
      <c r="S35" s="1058"/>
      <c r="T35" s="1058"/>
      <c r="U35" s="1058"/>
      <c r="V35" s="1058"/>
      <c r="W35" s="1058"/>
      <c r="X35" s="1058"/>
      <c r="Y35" s="1058"/>
      <c r="Z35" s="1058"/>
      <c r="AA35" s="1058"/>
      <c r="AB35" s="1058"/>
      <c r="AC35" s="1058"/>
      <c r="AD35" s="1058"/>
      <c r="AE35" s="1058"/>
      <c r="AF35" s="1058"/>
      <c r="AG35" s="1058"/>
      <c r="AH35" s="1058"/>
      <c r="AI35" s="1058"/>
      <c r="AJ35" s="1058"/>
      <c r="AK35" s="1058"/>
      <c r="AL35" s="1058"/>
      <c r="AM35" s="1058"/>
      <c r="AN35" s="1058"/>
      <c r="AO35" s="1058"/>
      <c r="AP35" s="1058"/>
      <c r="AQ35" s="1058"/>
      <c r="AR35" s="1058"/>
    </row>
    <row r="36" spans="2:44">
      <c r="B36" s="1047"/>
      <c r="C36" s="1047"/>
      <c r="D36" s="1047"/>
      <c r="E36" s="1047"/>
      <c r="F36" s="1047"/>
      <c r="G36" s="1047"/>
      <c r="H36" s="1047"/>
      <c r="I36" s="1047"/>
      <c r="J36" s="1047"/>
      <c r="K36" s="1047"/>
      <c r="L36" s="1047"/>
      <c r="M36" s="1047"/>
      <c r="N36" s="1047"/>
      <c r="O36" s="1047"/>
      <c r="P36" s="1047"/>
      <c r="Q36" s="1047"/>
      <c r="R36" s="1047"/>
      <c r="S36" s="1047"/>
      <c r="T36" s="1047"/>
      <c r="U36" s="1047"/>
      <c r="V36" s="1047"/>
      <c r="W36" s="1047"/>
      <c r="X36" s="1047"/>
      <c r="Y36" s="1047"/>
      <c r="Z36" s="1047"/>
      <c r="AA36" s="1047"/>
      <c r="AB36" s="1047"/>
      <c r="AC36" s="1047"/>
      <c r="AD36" s="1047"/>
      <c r="AE36" s="1047"/>
      <c r="AF36" s="1047"/>
      <c r="AG36" s="1047"/>
      <c r="AH36" s="1047"/>
      <c r="AI36" s="1047"/>
      <c r="AJ36" s="1047"/>
      <c r="AK36" s="1047"/>
      <c r="AL36" s="1047"/>
      <c r="AM36" s="1047"/>
      <c r="AN36" s="1047"/>
      <c r="AO36" s="1047"/>
      <c r="AP36" s="1047"/>
      <c r="AQ36" s="1047"/>
      <c r="AR36" s="1047"/>
    </row>
    <row r="37" spans="2:44">
      <c r="B37" s="1047"/>
      <c r="C37" s="1047"/>
      <c r="D37" s="1047"/>
      <c r="E37" s="1047"/>
      <c r="F37" s="1047"/>
      <c r="G37" s="1047"/>
      <c r="H37" s="1047"/>
      <c r="I37" s="1047"/>
      <c r="J37" s="1047"/>
      <c r="K37" s="1047"/>
      <c r="L37" s="1047"/>
      <c r="M37" s="1047"/>
      <c r="N37" s="1047"/>
      <c r="O37" s="1047"/>
      <c r="P37" s="1047"/>
      <c r="Q37" s="1047"/>
      <c r="R37" s="1047"/>
      <c r="S37" s="1047"/>
      <c r="T37" s="1047"/>
      <c r="U37" s="1047"/>
      <c r="V37" s="1047"/>
      <c r="W37" s="1047"/>
      <c r="X37" s="1047"/>
      <c r="Y37" s="1047"/>
      <c r="Z37" s="1047"/>
      <c r="AA37" s="1047"/>
      <c r="AB37" s="1047"/>
      <c r="AC37" s="1047"/>
      <c r="AD37" s="1047"/>
      <c r="AE37" s="1047"/>
      <c r="AF37" s="1047"/>
      <c r="AG37" s="1047"/>
      <c r="AH37" s="1047"/>
      <c r="AI37" s="1047"/>
      <c r="AJ37" s="1047"/>
      <c r="AK37" s="1047"/>
      <c r="AL37" s="1047"/>
      <c r="AM37" s="1047"/>
      <c r="AN37" s="1047"/>
      <c r="AO37" s="1047"/>
      <c r="AP37" s="1047"/>
      <c r="AQ37" s="1047"/>
      <c r="AR37" s="1047"/>
    </row>
    <row r="38" spans="2:44">
      <c r="B38" s="1047"/>
      <c r="C38" s="1047"/>
      <c r="D38" s="1047"/>
      <c r="E38" s="1047"/>
      <c r="F38" s="1047"/>
      <c r="G38" s="1047"/>
      <c r="H38" s="1047"/>
      <c r="I38" s="1047"/>
      <c r="J38" s="1047"/>
      <c r="K38" s="1047"/>
      <c r="L38" s="1047"/>
      <c r="M38" s="1047"/>
      <c r="N38" s="1047"/>
      <c r="O38" s="1047"/>
      <c r="P38" s="1047"/>
      <c r="Q38" s="1047"/>
      <c r="R38" s="1047"/>
      <c r="S38" s="1047"/>
      <c r="T38" s="1047"/>
      <c r="U38" s="1047"/>
      <c r="V38" s="1047"/>
      <c r="W38" s="1047"/>
      <c r="X38" s="1047"/>
      <c r="Y38" s="1047"/>
      <c r="Z38" s="1047"/>
      <c r="AA38" s="1047"/>
      <c r="AB38" s="1047"/>
      <c r="AC38" s="1047"/>
      <c r="AD38" s="1047"/>
      <c r="AE38" s="1047"/>
      <c r="AF38" s="1047"/>
      <c r="AG38" s="1047"/>
      <c r="AH38" s="1047"/>
      <c r="AI38" s="1047"/>
      <c r="AJ38" s="1047"/>
      <c r="AK38" s="1047"/>
      <c r="AL38" s="1047"/>
      <c r="AM38" s="1047"/>
      <c r="AN38" s="1047"/>
      <c r="AO38" s="1047"/>
      <c r="AP38" s="1047"/>
      <c r="AQ38" s="1047"/>
      <c r="AR38" s="1047"/>
    </row>
    <row r="39" spans="2:44">
      <c r="B39" s="1047"/>
      <c r="C39" s="1047"/>
      <c r="D39" s="1047"/>
      <c r="E39" s="1047"/>
      <c r="F39" s="1047"/>
      <c r="G39" s="1047"/>
      <c r="H39" s="1047"/>
      <c r="I39" s="1047"/>
      <c r="J39" s="1047"/>
      <c r="K39" s="1047"/>
      <c r="L39" s="1047"/>
      <c r="M39" s="1047"/>
      <c r="N39" s="1047"/>
      <c r="O39" s="1047"/>
      <c r="P39" s="1047"/>
      <c r="Q39" s="1047"/>
      <c r="R39" s="1047"/>
      <c r="S39" s="1047"/>
      <c r="T39" s="1047"/>
      <c r="U39" s="1047"/>
      <c r="V39" s="1047"/>
      <c r="W39" s="1047"/>
      <c r="X39" s="1047"/>
      <c r="Y39" s="1047"/>
      <c r="Z39" s="1047"/>
      <c r="AA39" s="1047"/>
      <c r="AB39" s="1047"/>
      <c r="AC39" s="1047"/>
      <c r="AD39" s="1047"/>
      <c r="AE39" s="1047"/>
      <c r="AF39" s="1047"/>
      <c r="AG39" s="1047"/>
      <c r="AH39" s="1047"/>
      <c r="AI39" s="1047"/>
      <c r="AJ39" s="1047"/>
      <c r="AK39" s="1047"/>
      <c r="AL39" s="1047"/>
      <c r="AM39" s="1047"/>
      <c r="AN39" s="1047"/>
      <c r="AO39" s="1047"/>
      <c r="AP39" s="1047"/>
      <c r="AQ39" s="1047"/>
      <c r="AR39" s="1047"/>
    </row>
    <row r="40" spans="2:44">
      <c r="B40" s="1047"/>
      <c r="C40" s="1047"/>
      <c r="D40" s="1047"/>
      <c r="E40" s="1047"/>
      <c r="F40" s="1047"/>
      <c r="G40" s="1047"/>
      <c r="H40" s="1047"/>
      <c r="I40" s="1047"/>
      <c r="J40" s="1047"/>
      <c r="K40" s="1047"/>
      <c r="L40" s="1047"/>
      <c r="M40" s="1047"/>
      <c r="N40" s="1047"/>
      <c r="O40" s="1047"/>
      <c r="P40" s="1047"/>
      <c r="Q40" s="1047"/>
      <c r="R40" s="1047"/>
      <c r="S40" s="1047"/>
      <c r="T40" s="1047"/>
      <c r="U40" s="1047"/>
      <c r="V40" s="1047"/>
      <c r="W40" s="1047"/>
      <c r="X40" s="1047"/>
      <c r="Y40" s="1047"/>
      <c r="Z40" s="1047"/>
      <c r="AA40" s="1047"/>
      <c r="AB40" s="1047"/>
      <c r="AC40" s="1047"/>
      <c r="AD40" s="1047"/>
      <c r="AE40" s="1047"/>
      <c r="AF40" s="1047"/>
      <c r="AG40" s="1047"/>
      <c r="AH40" s="1047"/>
      <c r="AI40" s="1047"/>
      <c r="AJ40" s="1047"/>
      <c r="AK40" s="1047"/>
      <c r="AL40" s="1047"/>
      <c r="AM40" s="1047"/>
      <c r="AN40" s="1047"/>
      <c r="AO40" s="1047"/>
      <c r="AP40" s="1047"/>
      <c r="AQ40" s="1047"/>
      <c r="AR40" s="1047"/>
    </row>
    <row r="41" spans="2:44">
      <c r="B41" s="1047"/>
      <c r="C41" s="1047"/>
      <c r="D41" s="1047"/>
      <c r="E41" s="1047"/>
      <c r="F41" s="1047"/>
      <c r="G41" s="1047"/>
      <c r="H41" s="1047"/>
      <c r="I41" s="1047"/>
      <c r="J41" s="1047"/>
      <c r="K41" s="1047"/>
      <c r="L41" s="1047"/>
      <c r="M41" s="1047"/>
      <c r="N41" s="1047"/>
      <c r="O41" s="1047"/>
      <c r="P41" s="1047"/>
      <c r="Q41" s="1047"/>
      <c r="R41" s="1047"/>
      <c r="S41" s="1047"/>
      <c r="T41" s="1047"/>
      <c r="U41" s="1047"/>
      <c r="V41" s="1047"/>
      <c r="W41" s="1047"/>
      <c r="X41" s="1047"/>
      <c r="Y41" s="1047"/>
      <c r="Z41" s="1047"/>
      <c r="AA41" s="1047"/>
      <c r="AB41" s="1047"/>
      <c r="AC41" s="1047"/>
      <c r="AD41" s="1047"/>
      <c r="AE41" s="1047"/>
      <c r="AF41" s="1047"/>
      <c r="AG41" s="1047"/>
      <c r="AH41" s="1047"/>
      <c r="AI41" s="1047"/>
      <c r="AJ41" s="1047"/>
      <c r="AK41" s="1047"/>
      <c r="AL41" s="1047"/>
      <c r="AM41" s="1047"/>
      <c r="AN41" s="1047"/>
      <c r="AO41" s="1047"/>
      <c r="AP41" s="1047"/>
      <c r="AQ41" s="1047"/>
      <c r="AR41" s="1047"/>
    </row>
    <row r="42" spans="2:44">
      <c r="B42" s="1047"/>
      <c r="C42" s="1047"/>
      <c r="D42" s="1047"/>
      <c r="E42" s="1047"/>
      <c r="F42" s="1047"/>
      <c r="G42" s="1047"/>
      <c r="H42" s="1047"/>
      <c r="I42" s="1047"/>
      <c r="J42" s="1047"/>
      <c r="K42" s="1047"/>
      <c r="L42" s="1047"/>
      <c r="M42" s="1047"/>
      <c r="N42" s="1047"/>
      <c r="O42" s="1047"/>
      <c r="P42" s="1047"/>
      <c r="Q42" s="1047"/>
      <c r="R42" s="1047"/>
      <c r="S42" s="1047"/>
      <c r="T42" s="1047"/>
      <c r="U42" s="1047"/>
      <c r="V42" s="1047"/>
      <c r="W42" s="1047"/>
      <c r="X42" s="1047"/>
      <c r="Y42" s="1047"/>
      <c r="Z42" s="1047"/>
      <c r="AA42" s="1047"/>
      <c r="AB42" s="1047"/>
      <c r="AC42" s="1047"/>
      <c r="AD42" s="1047"/>
      <c r="AE42" s="1047"/>
      <c r="AF42" s="1047"/>
      <c r="AG42" s="1047"/>
      <c r="AH42" s="1047"/>
      <c r="AI42" s="1047"/>
      <c r="AJ42" s="1047"/>
      <c r="AK42" s="1047"/>
      <c r="AL42" s="1047"/>
      <c r="AM42" s="1047"/>
      <c r="AN42" s="1047"/>
      <c r="AO42" s="1047"/>
      <c r="AP42" s="1047"/>
      <c r="AQ42" s="1047"/>
      <c r="AR42" s="1047"/>
    </row>
    <row r="43" spans="2:44">
      <c r="B43" s="1047"/>
      <c r="C43" s="1047"/>
      <c r="D43" s="1047"/>
      <c r="E43" s="1047"/>
      <c r="F43" s="1047"/>
      <c r="G43" s="1047"/>
      <c r="H43" s="1047"/>
      <c r="I43" s="1047"/>
      <c r="J43" s="1047"/>
      <c r="K43" s="1047"/>
      <c r="L43" s="1047"/>
      <c r="M43" s="1047"/>
      <c r="N43" s="1047"/>
      <c r="O43" s="1047"/>
      <c r="P43" s="1047"/>
      <c r="Q43" s="1047"/>
      <c r="R43" s="1047"/>
      <c r="S43" s="1047"/>
      <c r="T43" s="1047"/>
      <c r="U43" s="1047"/>
      <c r="V43" s="1047"/>
      <c r="W43" s="1047"/>
      <c r="X43" s="1047"/>
      <c r="Y43" s="1047"/>
      <c r="Z43" s="1047"/>
      <c r="AA43" s="1047"/>
      <c r="AB43" s="1047"/>
      <c r="AC43" s="1047"/>
      <c r="AD43" s="1047"/>
      <c r="AE43" s="1047"/>
      <c r="AF43" s="1047"/>
      <c r="AG43" s="1047"/>
      <c r="AH43" s="1047"/>
      <c r="AI43" s="1047"/>
      <c r="AJ43" s="1047"/>
      <c r="AK43" s="1047"/>
      <c r="AL43" s="1047"/>
      <c r="AM43" s="1047"/>
      <c r="AN43" s="1047"/>
      <c r="AO43" s="1047"/>
      <c r="AP43" s="1047"/>
      <c r="AQ43" s="1047"/>
      <c r="AR43" s="1047"/>
    </row>
    <row r="44" spans="2:44">
      <c r="B44" s="1047"/>
      <c r="C44" s="1047"/>
      <c r="D44" s="1047"/>
      <c r="E44" s="1047"/>
      <c r="F44" s="1047"/>
      <c r="G44" s="1047"/>
      <c r="H44" s="1047"/>
      <c r="I44" s="1047"/>
      <c r="J44" s="1047"/>
      <c r="K44" s="1047"/>
      <c r="L44" s="1047"/>
      <c r="M44" s="1047"/>
      <c r="N44" s="1047"/>
      <c r="O44" s="1047"/>
      <c r="P44" s="1047"/>
      <c r="Q44" s="1047"/>
      <c r="R44" s="1047"/>
      <c r="S44" s="1047"/>
      <c r="T44" s="1047"/>
      <c r="U44" s="1047"/>
      <c r="V44" s="1047"/>
      <c r="W44" s="1047"/>
      <c r="X44" s="1047"/>
      <c r="Y44" s="1047"/>
      <c r="Z44" s="1047"/>
      <c r="AA44" s="1047"/>
      <c r="AB44" s="1047"/>
      <c r="AC44" s="1047"/>
      <c r="AD44" s="1047"/>
      <c r="AE44" s="1047"/>
      <c r="AF44" s="1047"/>
      <c r="AG44" s="1047"/>
      <c r="AH44" s="1047"/>
      <c r="AI44" s="1047"/>
      <c r="AJ44" s="1047"/>
      <c r="AK44" s="1047"/>
      <c r="AL44" s="1047"/>
      <c r="AM44" s="1047"/>
      <c r="AN44" s="1047"/>
      <c r="AO44" s="1047"/>
      <c r="AP44" s="1047"/>
      <c r="AQ44" s="1047"/>
      <c r="AR44" s="1047"/>
    </row>
    <row r="45" spans="2:44">
      <c r="B45" s="1047"/>
      <c r="C45" s="1047"/>
      <c r="D45" s="1047"/>
      <c r="E45" s="1047"/>
      <c r="F45" s="1047"/>
      <c r="G45" s="1047"/>
      <c r="H45" s="1047"/>
      <c r="I45" s="1047"/>
      <c r="J45" s="1047"/>
      <c r="K45" s="1047"/>
      <c r="L45" s="1047"/>
      <c r="M45" s="1047"/>
      <c r="N45" s="1047"/>
      <c r="O45" s="1047"/>
      <c r="P45" s="1047"/>
      <c r="Q45" s="1047"/>
      <c r="R45" s="1047"/>
      <c r="S45" s="1047"/>
      <c r="T45" s="1047"/>
      <c r="U45" s="1047"/>
      <c r="V45" s="1047"/>
      <c r="W45" s="1047"/>
      <c r="X45" s="1047"/>
      <c r="Y45" s="1047"/>
      <c r="Z45" s="1047"/>
      <c r="AA45" s="1047"/>
      <c r="AB45" s="1047"/>
      <c r="AC45" s="1047"/>
      <c r="AD45" s="1047"/>
      <c r="AE45" s="1047"/>
      <c r="AF45" s="1047"/>
      <c r="AG45" s="1047"/>
      <c r="AH45" s="1047"/>
      <c r="AI45" s="1047"/>
      <c r="AJ45" s="1047"/>
      <c r="AK45" s="1047"/>
      <c r="AL45" s="1047"/>
      <c r="AM45" s="1047"/>
      <c r="AN45" s="1047"/>
      <c r="AO45" s="1047"/>
      <c r="AP45" s="1047"/>
      <c r="AQ45" s="1047"/>
      <c r="AR45" s="1047"/>
    </row>
    <row r="46" spans="2:44">
      <c r="B46" s="1047"/>
      <c r="C46" s="1047"/>
      <c r="D46" s="1047"/>
      <c r="E46" s="1047"/>
      <c r="F46" s="1047"/>
      <c r="G46" s="1047"/>
      <c r="H46" s="1047"/>
      <c r="I46" s="1047"/>
      <c r="J46" s="1047"/>
      <c r="K46" s="1047"/>
      <c r="L46" s="1047"/>
      <c r="M46" s="1047"/>
      <c r="N46" s="1047"/>
      <c r="O46" s="1047"/>
      <c r="P46" s="1047"/>
      <c r="Q46" s="1047"/>
      <c r="R46" s="1047"/>
      <c r="S46" s="1047"/>
      <c r="T46" s="1047"/>
      <c r="U46" s="1047"/>
      <c r="V46" s="1047"/>
      <c r="W46" s="1047"/>
      <c r="X46" s="1047"/>
      <c r="Y46" s="1047"/>
      <c r="Z46" s="1047"/>
      <c r="AA46" s="1047"/>
      <c r="AB46" s="1047"/>
      <c r="AC46" s="1047"/>
      <c r="AD46" s="1047"/>
      <c r="AE46" s="1047"/>
      <c r="AF46" s="1047"/>
      <c r="AG46" s="1047"/>
      <c r="AH46" s="1047"/>
      <c r="AI46" s="1047"/>
      <c r="AJ46" s="1047"/>
      <c r="AK46" s="1047"/>
      <c r="AL46" s="1047"/>
      <c r="AM46" s="1047"/>
      <c r="AN46" s="1047"/>
      <c r="AO46" s="1047"/>
      <c r="AP46" s="1047"/>
      <c r="AQ46" s="1047"/>
      <c r="AR46" s="1047"/>
    </row>
  </sheetData>
  <mergeCells count="35">
    <mergeCell ref="AB1:AE1"/>
    <mergeCell ref="AH1:AH32"/>
    <mergeCell ref="A2:AF2"/>
    <mergeCell ref="B4:G4"/>
    <mergeCell ref="H4:AD4"/>
    <mergeCell ref="B8:G8"/>
    <mergeCell ref="H8:N8"/>
    <mergeCell ref="O8:AD8"/>
    <mergeCell ref="B9:G9"/>
    <mergeCell ref="H9:N9"/>
    <mergeCell ref="D18:I18"/>
    <mergeCell ref="J18:AD18"/>
    <mergeCell ref="O9:AD9"/>
    <mergeCell ref="B10:G10"/>
    <mergeCell ref="H10:N10"/>
    <mergeCell ref="O10:AD10"/>
    <mergeCell ref="B11:G11"/>
    <mergeCell ref="H11:N11"/>
    <mergeCell ref="O11:AD11"/>
    <mergeCell ref="B12:G12"/>
    <mergeCell ref="H12:N12"/>
    <mergeCell ref="O12:AD12"/>
    <mergeCell ref="D17:I17"/>
    <mergeCell ref="J17:AD17"/>
    <mergeCell ref="D19:I19"/>
    <mergeCell ref="J19:AD19"/>
    <mergeCell ref="D20:I20"/>
    <mergeCell ref="J20:AD20"/>
    <mergeCell ref="B30:AE31"/>
    <mergeCell ref="D21:I21"/>
    <mergeCell ref="J21:AD21"/>
    <mergeCell ref="D22:I22"/>
    <mergeCell ref="J22:AD22"/>
    <mergeCell ref="D23:I23"/>
    <mergeCell ref="J23:AD23"/>
  </mergeCells>
  <phoneticPr fontId="8"/>
  <dataValidations count="1">
    <dataValidation type="list" allowBlank="1" showInputMessage="1" showErrorMessage="1" sqref="O13:X28">
      <formula1>$AK$12</formula1>
    </dataValidation>
  </dataValidations>
  <pageMargins left="0.78700000000000003" right="0.78700000000000003" top="0.98399999999999999" bottom="0.98399999999999999" header="0.51200000000000001" footer="0.51200000000000001"/>
  <pageSetup paperSize="9" scale="99" fitToHeight="0" orientation="portrait" r:id="rId1"/>
  <headerFooter alignWithMargins="0"/>
  <rowBreaks count="1" manualBreakCount="1">
    <brk id="3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50"/>
  <sheetViews>
    <sheetView view="pageBreakPreview" zoomScaleNormal="100" zoomScaleSheetLayoutView="100" workbookViewId="0"/>
  </sheetViews>
  <sheetFormatPr defaultColWidth="3" defaultRowHeight="13.5"/>
  <cols>
    <col min="1" max="31" width="3" style="1048" customWidth="1"/>
    <col min="32" max="32" width="0.28515625" style="1048" customWidth="1"/>
    <col min="33" max="33" width="3" style="1048" customWidth="1"/>
    <col min="34" max="41" width="12.140625" style="1048" customWidth="1"/>
    <col min="42" max="16384" width="3" style="1048"/>
  </cols>
  <sheetData>
    <row r="1" spans="1:80" s="1039" customFormat="1" ht="21" customHeight="1">
      <c r="Z1" s="1154" t="s">
        <v>1116</v>
      </c>
      <c r="AA1" s="1154"/>
      <c r="AB1" s="1154"/>
      <c r="AC1" s="1154"/>
      <c r="AD1" s="1154"/>
      <c r="AE1" s="1040"/>
      <c r="AF1" s="1062"/>
      <c r="AG1" s="1136" t="s">
        <v>960</v>
      </c>
      <c r="AH1" s="1041"/>
      <c r="AI1" s="1041"/>
      <c r="AJ1" s="1041"/>
      <c r="AK1" s="1041"/>
      <c r="AL1" s="1041"/>
      <c r="AM1" s="1041"/>
      <c r="AN1" s="1041"/>
      <c r="AO1" s="1041"/>
      <c r="AP1" s="1041"/>
      <c r="AQ1" s="1041"/>
    </row>
    <row r="2" spans="1:80" s="1039" customFormat="1" ht="21" customHeight="1">
      <c r="W2" s="1113" t="s">
        <v>961</v>
      </c>
      <c r="X2" s="1113"/>
      <c r="Y2" s="1113"/>
      <c r="Z2" s="1113"/>
      <c r="AA2" s="1113"/>
      <c r="AB2" s="1113"/>
      <c r="AC2" s="1113"/>
      <c r="AD2" s="1113"/>
      <c r="AE2" s="1113"/>
      <c r="AF2" s="1062"/>
      <c r="AG2" s="1136"/>
      <c r="AH2" s="1041"/>
      <c r="AI2" s="1041"/>
      <c r="AJ2" s="1041"/>
      <c r="AK2" s="1041"/>
      <c r="AL2" s="1041"/>
      <c r="AM2" s="1041"/>
      <c r="AN2" s="1041"/>
      <c r="AO2" s="1041"/>
      <c r="AP2" s="1041"/>
      <c r="AQ2" s="1041"/>
    </row>
    <row r="3" spans="1:80" s="1039" customFormat="1" ht="21" customHeight="1">
      <c r="Y3" s="1042"/>
      <c r="Z3" s="1042"/>
      <c r="AA3" s="1042"/>
      <c r="AB3" s="1042"/>
      <c r="AC3" s="1042"/>
      <c r="AD3" s="1042"/>
      <c r="AE3" s="1042"/>
      <c r="AF3" s="1062"/>
      <c r="AG3" s="1136"/>
      <c r="AH3" s="1041"/>
      <c r="AI3" s="1041"/>
      <c r="AJ3" s="1041"/>
      <c r="AK3" s="1041"/>
      <c r="AL3" s="1041"/>
      <c r="AM3" s="1041"/>
      <c r="AN3" s="1041"/>
      <c r="AO3" s="1041"/>
      <c r="AP3" s="1041"/>
      <c r="AQ3" s="1041"/>
    </row>
    <row r="4" spans="1:80" s="1039" customFormat="1" ht="21" customHeight="1">
      <c r="B4" s="1155" t="s">
        <v>1117</v>
      </c>
      <c r="C4" s="1155"/>
      <c r="D4" s="1155"/>
      <c r="E4" s="1155"/>
      <c r="F4" s="1155"/>
      <c r="G4" s="1155"/>
      <c r="H4" s="1155"/>
      <c r="I4" s="1155"/>
      <c r="J4" s="1155"/>
      <c r="K4" s="1155"/>
      <c r="L4" s="1155"/>
      <c r="M4" s="1155"/>
      <c r="N4" s="1155"/>
      <c r="O4" s="1155"/>
      <c r="P4" s="1155"/>
      <c r="Q4" s="1155"/>
      <c r="R4" s="1155"/>
      <c r="S4" s="1155"/>
      <c r="T4" s="1155"/>
      <c r="U4" s="1155"/>
      <c r="V4" s="1155"/>
      <c r="W4" s="1155"/>
      <c r="X4" s="1155"/>
      <c r="Y4" s="1155"/>
      <c r="Z4" s="1155"/>
      <c r="AA4" s="1155"/>
      <c r="AB4" s="1155"/>
      <c r="AC4" s="1155"/>
      <c r="AD4" s="1155"/>
      <c r="AE4" s="1042"/>
      <c r="AF4" s="1062"/>
      <c r="AG4" s="1136"/>
      <c r="AH4" s="1041"/>
      <c r="AI4" s="1041"/>
      <c r="AJ4" s="1041"/>
      <c r="AK4" s="1041"/>
      <c r="AL4" s="1041"/>
      <c r="AM4" s="1041"/>
      <c r="AN4" s="1041"/>
      <c r="AO4" s="1041"/>
      <c r="AP4" s="1041"/>
      <c r="AQ4" s="1041"/>
    </row>
    <row r="5" spans="1:80" s="1039" customFormat="1" ht="21" customHeight="1">
      <c r="Y5" s="1042"/>
      <c r="Z5" s="1042"/>
      <c r="AA5" s="1042"/>
      <c r="AB5" s="1042"/>
      <c r="AC5" s="1042"/>
      <c r="AD5" s="1042"/>
      <c r="AE5" s="1042"/>
      <c r="AF5" s="1062"/>
      <c r="AG5" s="1136"/>
      <c r="AH5" s="1041"/>
      <c r="AI5" s="1041"/>
      <c r="AJ5" s="1041"/>
      <c r="AK5" s="1041"/>
      <c r="AL5" s="1041"/>
      <c r="AM5" s="1041"/>
      <c r="AN5" s="1041"/>
      <c r="AO5" s="1041"/>
      <c r="AP5" s="1041"/>
      <c r="AQ5" s="1041"/>
    </row>
    <row r="6" spans="1:80" s="1039" customFormat="1" ht="21" customHeight="1">
      <c r="A6" s="1044" t="s">
        <v>1118</v>
      </c>
      <c r="B6" s="1044"/>
      <c r="C6" s="1044"/>
      <c r="D6" s="1044"/>
      <c r="E6" s="1044"/>
      <c r="F6" s="1044"/>
      <c r="G6" s="1044"/>
      <c r="H6" s="1044"/>
      <c r="I6" s="1044"/>
      <c r="J6" s="1044"/>
      <c r="K6" s="1044"/>
      <c r="L6" s="1044"/>
      <c r="M6" s="1044"/>
      <c r="N6" s="1044"/>
      <c r="O6" s="1044"/>
      <c r="P6" s="1044"/>
      <c r="Q6" s="1044"/>
      <c r="R6" s="1044"/>
      <c r="S6" s="1044"/>
      <c r="T6" s="1044"/>
      <c r="U6" s="1044"/>
      <c r="V6" s="1044"/>
      <c r="W6" s="1044"/>
      <c r="X6" s="1044"/>
      <c r="Y6" s="1044"/>
      <c r="Z6" s="1044"/>
      <c r="AA6" s="1044"/>
      <c r="AB6" s="1044"/>
      <c r="AC6" s="1044"/>
      <c r="AD6" s="1044"/>
      <c r="AE6" s="1044"/>
      <c r="AF6" s="1062"/>
      <c r="AG6" s="1136"/>
      <c r="AH6" s="1041"/>
      <c r="AI6" s="1041"/>
      <c r="AJ6" s="1041"/>
      <c r="AK6" s="1041"/>
      <c r="AL6" s="1041"/>
      <c r="AM6" s="1041"/>
      <c r="AN6" s="1041"/>
      <c r="AO6" s="1041"/>
      <c r="AP6" s="1041"/>
      <c r="AQ6" s="1041"/>
    </row>
    <row r="7" spans="1:80" s="1039" customFormat="1" ht="21" customHeight="1">
      <c r="P7" s="1039" t="s">
        <v>1119</v>
      </c>
      <c r="Y7" s="1042"/>
      <c r="Z7" s="1042"/>
      <c r="AA7" s="1042"/>
      <c r="AB7" s="1042"/>
      <c r="AC7" s="1042"/>
      <c r="AD7" s="1042"/>
      <c r="AE7" s="1042"/>
      <c r="AF7" s="1062"/>
      <c r="AG7" s="1136"/>
      <c r="AH7" s="1041"/>
      <c r="AI7" s="1041"/>
      <c r="AJ7" s="1041"/>
      <c r="AK7" s="1041"/>
      <c r="AL7" s="1041"/>
      <c r="AM7" s="1041"/>
      <c r="AN7" s="1041"/>
      <c r="AO7" s="1041"/>
      <c r="AP7" s="1041"/>
      <c r="AQ7" s="1041"/>
    </row>
    <row r="8" spans="1:80" s="1039" customFormat="1" ht="21" customHeight="1">
      <c r="B8" s="1082"/>
      <c r="C8" s="1082"/>
      <c r="D8" s="1082"/>
      <c r="E8" s="1082"/>
      <c r="F8" s="1082"/>
      <c r="G8" s="1082"/>
      <c r="H8" s="1082"/>
      <c r="I8" s="1082"/>
      <c r="J8" s="1082"/>
      <c r="K8" s="1082"/>
      <c r="L8" s="1082"/>
      <c r="M8" s="1082"/>
      <c r="N8" s="1082"/>
      <c r="O8" s="1082"/>
      <c r="P8" s="1039" t="s">
        <v>970</v>
      </c>
      <c r="Q8" s="1082"/>
      <c r="R8" s="1082"/>
      <c r="S8" s="1082"/>
      <c r="T8" s="1082"/>
      <c r="U8" s="1156"/>
      <c r="V8" s="1156"/>
      <c r="W8" s="1156"/>
      <c r="X8" s="1156"/>
      <c r="Y8" s="1156"/>
      <c r="Z8" s="1156"/>
      <c r="AA8" s="1156"/>
      <c r="AB8" s="1156"/>
      <c r="AC8" s="1156"/>
      <c r="AD8" s="1156"/>
      <c r="AE8" s="1156"/>
      <c r="AF8" s="1062"/>
      <c r="AG8" s="1136"/>
      <c r="AH8" s="1041"/>
      <c r="AI8" s="1041"/>
      <c r="AJ8" s="1041"/>
      <c r="AK8" s="1041"/>
      <c r="AL8" s="1041"/>
      <c r="AM8" s="1041"/>
      <c r="AN8" s="1041"/>
      <c r="AO8" s="1041"/>
      <c r="AP8" s="1041"/>
      <c r="AQ8" s="1041"/>
    </row>
    <row r="9" spans="1:80" s="1039" customFormat="1" ht="21" customHeight="1">
      <c r="B9" s="1082"/>
      <c r="C9" s="1082"/>
      <c r="D9" s="1082"/>
      <c r="E9" s="1082"/>
      <c r="F9" s="1082"/>
      <c r="G9" s="1082"/>
      <c r="H9" s="1082"/>
      <c r="I9" s="1082"/>
      <c r="J9" s="1082"/>
      <c r="K9" s="1082"/>
      <c r="L9" s="1082"/>
      <c r="M9" s="1082"/>
      <c r="N9" s="1082"/>
      <c r="O9" s="1082"/>
      <c r="P9" s="1039" t="s">
        <v>964</v>
      </c>
      <c r="Q9" s="1082"/>
      <c r="R9" s="1082"/>
      <c r="S9" s="1082"/>
      <c r="T9" s="1082"/>
      <c r="U9" s="1156"/>
      <c r="V9" s="1156"/>
      <c r="W9" s="1156"/>
      <c r="X9" s="1156"/>
      <c r="Y9" s="1156"/>
      <c r="Z9" s="1156"/>
      <c r="AA9" s="1156"/>
      <c r="AB9" s="1156"/>
      <c r="AC9" s="1156"/>
      <c r="AD9" s="1156"/>
      <c r="AE9" s="1156"/>
      <c r="AF9" s="1062"/>
      <c r="AG9" s="1136"/>
      <c r="AH9" s="1041"/>
      <c r="AI9" s="1041"/>
      <c r="AJ9" s="1041"/>
      <c r="AK9" s="1041"/>
      <c r="AL9" s="1041"/>
      <c r="AM9" s="1041"/>
      <c r="AN9" s="1041"/>
      <c r="AO9" s="1041"/>
      <c r="AP9" s="1041"/>
      <c r="AQ9" s="1041"/>
    </row>
    <row r="10" spans="1:80" s="1039" customFormat="1" ht="21" customHeight="1">
      <c r="P10" s="1039" t="s">
        <v>1120</v>
      </c>
      <c r="U10" s="1157"/>
      <c r="V10" s="1157"/>
      <c r="W10" s="1157"/>
      <c r="X10" s="1157"/>
      <c r="Y10" s="1157"/>
      <c r="Z10" s="1157"/>
      <c r="AA10" s="1157"/>
      <c r="AB10" s="1157"/>
      <c r="AC10" s="1157"/>
      <c r="AD10" s="1157"/>
      <c r="AE10" s="1157"/>
      <c r="AF10" s="1062"/>
      <c r="AG10" s="1136"/>
      <c r="AH10" s="1041"/>
      <c r="AI10" s="1041"/>
      <c r="AJ10" s="1041"/>
      <c r="AK10" s="1041"/>
      <c r="AL10" s="1041"/>
      <c r="AM10" s="1041"/>
      <c r="AN10" s="1041"/>
      <c r="AO10" s="1041"/>
      <c r="AP10" s="1041"/>
      <c r="AQ10" s="1041"/>
    </row>
    <row r="11" spans="1:80" s="1039" customFormat="1" ht="21" customHeight="1">
      <c r="B11" s="1052"/>
      <c r="C11" s="1052"/>
      <c r="D11" s="1052"/>
      <c r="E11" s="1052"/>
      <c r="F11" s="1052"/>
      <c r="G11" s="1052"/>
      <c r="H11" s="1052"/>
      <c r="I11" s="1052"/>
      <c r="J11" s="1052"/>
      <c r="K11" s="1052"/>
      <c r="L11" s="1052"/>
      <c r="M11" s="1052"/>
      <c r="N11" s="1052"/>
      <c r="O11" s="1052"/>
      <c r="P11" s="1052"/>
      <c r="Q11" s="1052"/>
      <c r="R11" s="1052"/>
      <c r="S11" s="1052"/>
      <c r="T11" s="1052"/>
      <c r="U11" s="1052"/>
      <c r="V11" s="1052"/>
      <c r="W11" s="1052"/>
      <c r="X11" s="1052"/>
      <c r="Y11" s="1052"/>
      <c r="Z11" s="1052"/>
      <c r="AA11" s="1052"/>
      <c r="AB11" s="1052"/>
      <c r="AC11" s="1052"/>
      <c r="AD11" s="1052"/>
      <c r="AE11" s="1042"/>
      <c r="AF11" s="1062"/>
      <c r="AG11" s="1136"/>
      <c r="AH11" s="1041"/>
      <c r="AI11" s="1041"/>
      <c r="AJ11" s="1041"/>
      <c r="AK11" s="1041"/>
      <c r="AL11" s="1041"/>
      <c r="AM11" s="1041"/>
      <c r="AN11" s="1041"/>
      <c r="AO11" s="1041"/>
      <c r="AP11" s="1041"/>
      <c r="AQ11" s="1041"/>
    </row>
    <row r="12" spans="1:80" s="1039" customFormat="1" ht="21" customHeight="1">
      <c r="B12" s="1117" t="s">
        <v>1121</v>
      </c>
      <c r="C12" s="1117"/>
      <c r="D12" s="1117"/>
      <c r="E12" s="1117"/>
      <c r="F12" s="1117"/>
      <c r="G12" s="1117"/>
      <c r="H12" s="1117"/>
      <c r="I12" s="1117"/>
      <c r="J12" s="1117"/>
      <c r="K12" s="1117"/>
      <c r="L12" s="1117"/>
      <c r="M12" s="1117"/>
      <c r="N12" s="1117"/>
      <c r="O12" s="1117"/>
      <c r="P12" s="1117"/>
      <c r="Q12" s="1117"/>
      <c r="R12" s="1117"/>
      <c r="S12" s="1117"/>
      <c r="T12" s="1117"/>
      <c r="U12" s="1117"/>
      <c r="V12" s="1117"/>
      <c r="W12" s="1117"/>
      <c r="X12" s="1117"/>
      <c r="Y12" s="1117"/>
      <c r="Z12" s="1117"/>
      <c r="AA12" s="1117"/>
      <c r="AB12" s="1117"/>
      <c r="AC12" s="1117"/>
      <c r="AD12" s="1117"/>
      <c r="AE12" s="1042"/>
      <c r="AF12" s="1062"/>
      <c r="AG12" s="1136"/>
      <c r="AH12" s="1041"/>
      <c r="AI12" s="1041"/>
      <c r="AJ12" s="1041"/>
      <c r="AK12" s="1041"/>
      <c r="AL12" s="1041"/>
      <c r="AM12" s="1041"/>
      <c r="AN12" s="1041"/>
      <c r="AO12" s="1041"/>
      <c r="AP12" s="1041"/>
      <c r="AQ12" s="1041"/>
    </row>
    <row r="13" spans="1:80" s="1039" customFormat="1" ht="21" customHeight="1">
      <c r="A13" s="1044"/>
      <c r="B13" s="1117"/>
      <c r="C13" s="1117"/>
      <c r="D13" s="1117"/>
      <c r="E13" s="1117"/>
      <c r="F13" s="1117"/>
      <c r="G13" s="1117"/>
      <c r="H13" s="1117"/>
      <c r="I13" s="1117"/>
      <c r="J13" s="1117"/>
      <c r="K13" s="1117"/>
      <c r="L13" s="1117"/>
      <c r="M13" s="1117"/>
      <c r="N13" s="1117"/>
      <c r="O13" s="1117"/>
      <c r="P13" s="1117"/>
      <c r="Q13" s="1117"/>
      <c r="R13" s="1117"/>
      <c r="S13" s="1117"/>
      <c r="T13" s="1117"/>
      <c r="U13" s="1117"/>
      <c r="V13" s="1117"/>
      <c r="W13" s="1117"/>
      <c r="X13" s="1117"/>
      <c r="Y13" s="1117"/>
      <c r="Z13" s="1117"/>
      <c r="AA13" s="1117"/>
      <c r="AB13" s="1117"/>
      <c r="AC13" s="1117"/>
      <c r="AD13" s="1117"/>
      <c r="AE13" s="1044"/>
      <c r="AF13" s="1062"/>
      <c r="AG13" s="1136"/>
      <c r="AH13" s="1041"/>
      <c r="AI13" s="1041"/>
      <c r="AJ13" s="1041"/>
      <c r="AK13" s="1041"/>
      <c r="AL13" s="1041"/>
      <c r="AM13" s="1041"/>
      <c r="AN13" s="1041"/>
      <c r="AO13" s="1041"/>
      <c r="AP13" s="1041"/>
      <c r="AQ13" s="1041"/>
      <c r="CB13" s="1045"/>
    </row>
    <row r="14" spans="1:80" s="1039" customFormat="1" ht="21" customHeight="1">
      <c r="B14" s="1117"/>
      <c r="C14" s="1117"/>
      <c r="D14" s="1117"/>
      <c r="E14" s="1117"/>
      <c r="F14" s="1117"/>
      <c r="G14" s="1117"/>
      <c r="H14" s="1117"/>
      <c r="I14" s="1117"/>
      <c r="J14" s="1117"/>
      <c r="K14" s="1117"/>
      <c r="L14" s="1117"/>
      <c r="M14" s="1117"/>
      <c r="N14" s="1117"/>
      <c r="O14" s="1117"/>
      <c r="P14" s="1117"/>
      <c r="Q14" s="1117"/>
      <c r="R14" s="1117"/>
      <c r="S14" s="1117"/>
      <c r="T14" s="1117"/>
      <c r="U14" s="1117"/>
      <c r="V14" s="1117"/>
      <c r="W14" s="1117"/>
      <c r="X14" s="1117"/>
      <c r="Y14" s="1117"/>
      <c r="Z14" s="1117"/>
      <c r="AA14" s="1117"/>
      <c r="AB14" s="1117"/>
      <c r="AC14" s="1117"/>
      <c r="AD14" s="1117"/>
      <c r="AF14" s="1062"/>
      <c r="AG14" s="1136"/>
      <c r="AH14" s="1041"/>
      <c r="AI14" s="1041"/>
      <c r="AJ14" s="1041"/>
      <c r="AK14" s="1041"/>
      <c r="AL14" s="1041"/>
      <c r="AM14" s="1041"/>
      <c r="AN14" s="1041"/>
      <c r="AO14" s="1041"/>
      <c r="AP14" s="1041"/>
      <c r="AQ14" s="1041"/>
      <c r="CB14" s="1045"/>
    </row>
    <row r="15" spans="1:80" s="1039" customFormat="1" ht="21" customHeight="1">
      <c r="B15" s="1052"/>
      <c r="C15" s="1052"/>
      <c r="D15" s="1052"/>
      <c r="E15" s="1052"/>
      <c r="F15" s="1052"/>
      <c r="G15" s="1052"/>
      <c r="H15" s="1052"/>
      <c r="I15" s="1052"/>
      <c r="J15" s="1052"/>
      <c r="K15" s="1052"/>
      <c r="L15" s="1052"/>
      <c r="M15" s="1052"/>
      <c r="N15" s="1052"/>
      <c r="O15" s="1052"/>
      <c r="P15" s="1052"/>
      <c r="Q15" s="1052"/>
      <c r="R15" s="1052"/>
      <c r="S15" s="1052"/>
      <c r="T15" s="1052"/>
      <c r="U15" s="1052"/>
      <c r="V15" s="1052"/>
      <c r="W15" s="1052"/>
      <c r="X15" s="1052"/>
      <c r="Y15" s="1052"/>
      <c r="Z15" s="1052"/>
      <c r="AA15" s="1052"/>
      <c r="AB15" s="1052"/>
      <c r="AC15" s="1052"/>
      <c r="AD15" s="1052"/>
      <c r="AF15" s="1062"/>
      <c r="AG15" s="1136"/>
      <c r="AH15" s="1041"/>
      <c r="AI15" s="1041"/>
      <c r="AJ15" s="1041"/>
      <c r="AK15" s="1041"/>
      <c r="AL15" s="1041"/>
      <c r="AM15" s="1041"/>
      <c r="AN15" s="1041"/>
      <c r="AO15" s="1041"/>
      <c r="AP15" s="1041"/>
      <c r="AQ15" s="1041"/>
      <c r="CB15" s="1045"/>
    </row>
    <row r="16" spans="1:80" s="1039" customFormat="1" ht="21" customHeight="1">
      <c r="B16" s="1158" t="s">
        <v>1122</v>
      </c>
      <c r="C16" s="1158"/>
      <c r="D16" s="1158"/>
      <c r="E16" s="1158"/>
      <c r="F16" s="1158"/>
      <c r="G16" s="1158"/>
      <c r="H16" s="1158"/>
      <c r="I16" s="1158"/>
      <c r="J16" s="1158"/>
      <c r="K16" s="1158"/>
      <c r="L16" s="1158"/>
      <c r="M16" s="1158"/>
      <c r="N16" s="1158"/>
      <c r="O16" s="1158"/>
      <c r="P16" s="1158"/>
      <c r="Q16" s="1158"/>
      <c r="R16" s="1158"/>
      <c r="S16" s="1158"/>
      <c r="T16" s="1158"/>
      <c r="U16" s="1158"/>
      <c r="V16" s="1158"/>
      <c r="W16" s="1158"/>
      <c r="X16" s="1158"/>
      <c r="Y16" s="1158"/>
      <c r="Z16" s="1158"/>
      <c r="AA16" s="1158"/>
      <c r="AB16" s="1158"/>
      <c r="AC16" s="1158"/>
      <c r="AD16" s="1158"/>
      <c r="AF16" s="1062"/>
      <c r="AG16" s="1136"/>
      <c r="AH16" s="1041"/>
      <c r="AI16" s="1041"/>
      <c r="AJ16" s="1041"/>
      <c r="AK16" s="1041"/>
      <c r="AL16" s="1041"/>
      <c r="AM16" s="1041"/>
      <c r="AN16" s="1041"/>
      <c r="AO16" s="1041"/>
      <c r="AP16" s="1041"/>
      <c r="AQ16" s="1041"/>
      <c r="CB16" s="1045"/>
    </row>
    <row r="17" spans="1:80" ht="21" customHeight="1">
      <c r="B17" s="1039"/>
      <c r="C17" s="1039"/>
      <c r="D17" s="1039"/>
      <c r="E17" s="1039"/>
      <c r="F17" s="1039"/>
      <c r="G17" s="1039"/>
      <c r="H17" s="1046"/>
      <c r="I17" s="1046"/>
      <c r="J17" s="1046"/>
      <c r="K17" s="1046"/>
      <c r="L17" s="1046"/>
      <c r="M17" s="1046"/>
      <c r="N17" s="1046"/>
      <c r="O17" s="1046"/>
      <c r="P17" s="1046"/>
      <c r="Q17" s="1046"/>
      <c r="R17" s="1046"/>
      <c r="S17" s="1046"/>
      <c r="T17" s="1046"/>
      <c r="U17" s="1046"/>
      <c r="V17" s="1046"/>
      <c r="W17" s="1046"/>
      <c r="X17" s="1046"/>
      <c r="Y17" s="1046"/>
      <c r="Z17" s="1046"/>
      <c r="AA17" s="1046"/>
      <c r="AB17" s="1046"/>
      <c r="AC17" s="1046"/>
      <c r="AD17" s="1046"/>
      <c r="AF17" s="1071"/>
      <c r="AG17" s="1136"/>
      <c r="AH17" s="1047"/>
      <c r="AI17" s="1047"/>
      <c r="AJ17" s="1047"/>
      <c r="AK17" s="1047"/>
      <c r="AL17" s="1047"/>
      <c r="AM17" s="1047"/>
      <c r="AN17" s="1047"/>
      <c r="AO17" s="1047"/>
      <c r="AP17" s="1047"/>
      <c r="AQ17" s="1047"/>
      <c r="CB17" s="1049"/>
    </row>
    <row r="18" spans="1:80" ht="34.5" customHeight="1">
      <c r="B18" s="1116" t="s">
        <v>1123</v>
      </c>
      <c r="C18" s="1116"/>
      <c r="D18" s="1116"/>
      <c r="E18" s="1116"/>
      <c r="F18" s="1116"/>
      <c r="G18" s="1116"/>
      <c r="H18" s="1116"/>
      <c r="I18" s="1116" t="s">
        <v>1124</v>
      </c>
      <c r="J18" s="1116"/>
      <c r="K18" s="1116"/>
      <c r="L18" s="1116"/>
      <c r="M18" s="1116"/>
      <c r="N18" s="1116"/>
      <c r="O18" s="1116"/>
      <c r="P18" s="1116"/>
      <c r="Q18" s="1116"/>
      <c r="R18" s="1116"/>
      <c r="S18" s="1116"/>
      <c r="T18" s="1116"/>
      <c r="U18" s="1116"/>
      <c r="V18" s="1116"/>
      <c r="W18" s="1116"/>
      <c r="X18" s="1116"/>
      <c r="Y18" s="1116"/>
      <c r="Z18" s="1116"/>
      <c r="AA18" s="1116"/>
      <c r="AB18" s="1116"/>
      <c r="AC18" s="1116"/>
      <c r="AD18" s="1116"/>
      <c r="AE18" s="1116"/>
      <c r="AF18" s="1071"/>
      <c r="AG18" s="1136"/>
      <c r="AH18" s="1047"/>
      <c r="AI18" s="1047"/>
      <c r="AJ18" s="1047"/>
      <c r="AK18" s="1047"/>
      <c r="AL18" s="1047"/>
      <c r="AM18" s="1047"/>
      <c r="AN18" s="1047"/>
      <c r="AO18" s="1047"/>
      <c r="AP18" s="1047"/>
      <c r="AQ18" s="1047"/>
      <c r="CB18" s="1049"/>
    </row>
    <row r="19" spans="1:80" ht="21" customHeight="1">
      <c r="A19" s="1046"/>
      <c r="B19" s="1039"/>
      <c r="C19" s="1039"/>
      <c r="D19" s="1039"/>
      <c r="E19" s="1039"/>
      <c r="F19" s="1039"/>
      <c r="G19" s="1039"/>
      <c r="H19" s="1046"/>
      <c r="I19" s="1046"/>
      <c r="J19" s="1046"/>
      <c r="K19" s="1046"/>
      <c r="L19" s="1046"/>
      <c r="M19" s="1046"/>
      <c r="N19" s="1046"/>
      <c r="O19" s="1046"/>
      <c r="P19" s="1046"/>
      <c r="Q19" s="1046"/>
      <c r="R19" s="1046"/>
      <c r="S19" s="1046"/>
      <c r="T19" s="1046"/>
      <c r="U19" s="1046"/>
      <c r="V19" s="1046"/>
      <c r="W19" s="1046"/>
      <c r="X19" s="1046"/>
      <c r="Y19" s="1046"/>
      <c r="Z19" s="1046"/>
      <c r="AA19" s="1046"/>
      <c r="AB19" s="1046"/>
      <c r="AC19" s="1046"/>
      <c r="AD19" s="1046"/>
      <c r="AE19" s="1046"/>
      <c r="AF19" s="1071"/>
      <c r="AG19" s="1136"/>
      <c r="AH19" s="1047"/>
      <c r="AI19" s="1047"/>
      <c r="AJ19" s="1047"/>
      <c r="AK19" s="1047"/>
      <c r="AL19" s="1047"/>
      <c r="AM19" s="1047"/>
      <c r="AN19" s="1047"/>
      <c r="AO19" s="1047"/>
      <c r="AP19" s="1047"/>
      <c r="AQ19" s="1047"/>
      <c r="CB19" s="1049"/>
    </row>
    <row r="20" spans="1:80" ht="21" customHeight="1">
      <c r="A20" s="1046"/>
      <c r="B20" s="1039"/>
      <c r="C20" s="1039"/>
      <c r="D20" s="1039"/>
      <c r="E20" s="1039"/>
      <c r="F20" s="1039"/>
      <c r="G20" s="1039"/>
      <c r="H20" s="1046"/>
      <c r="I20" s="1046"/>
      <c r="J20" s="1046"/>
      <c r="K20" s="1046"/>
      <c r="L20" s="1046"/>
      <c r="M20" s="1046"/>
      <c r="N20" s="1046"/>
      <c r="O20" s="1046"/>
      <c r="P20" s="1046"/>
      <c r="Q20" s="1046"/>
      <c r="R20" s="1046"/>
      <c r="S20" s="1046"/>
      <c r="T20" s="1046"/>
      <c r="U20" s="1046"/>
      <c r="V20" s="1046"/>
      <c r="W20" s="1046"/>
      <c r="X20" s="1046"/>
      <c r="Y20" s="1046"/>
      <c r="Z20" s="1046"/>
      <c r="AA20" s="1046"/>
      <c r="AB20" s="1046"/>
      <c r="AC20" s="1046"/>
      <c r="AD20" s="1046"/>
      <c r="AE20" s="1046"/>
      <c r="AF20" s="1071"/>
      <c r="AG20" s="1136"/>
      <c r="AH20" s="1047"/>
      <c r="AI20" s="1047"/>
      <c r="AJ20" s="1047"/>
      <c r="AK20" s="1047"/>
      <c r="AL20" s="1047"/>
      <c r="AM20" s="1047"/>
      <c r="AN20" s="1047"/>
      <c r="AO20" s="1047"/>
      <c r="AP20" s="1047"/>
      <c r="AQ20" s="1047"/>
      <c r="CB20" s="1049"/>
    </row>
    <row r="21" spans="1:80" ht="21.75" customHeight="1">
      <c r="A21" s="1051"/>
      <c r="B21" s="1046"/>
      <c r="C21" s="1046"/>
      <c r="D21" s="1046"/>
      <c r="E21" s="1046"/>
      <c r="F21" s="1046"/>
      <c r="G21" s="1046"/>
      <c r="H21" s="1046"/>
      <c r="I21" s="1046"/>
      <c r="J21" s="1046"/>
      <c r="K21" s="1046"/>
      <c r="L21" s="1046"/>
      <c r="M21" s="1046"/>
      <c r="N21" s="1046"/>
      <c r="O21" s="1046"/>
      <c r="P21" s="1046"/>
      <c r="Q21" s="1046"/>
      <c r="R21" s="1046"/>
      <c r="S21" s="1046"/>
      <c r="T21" s="1046"/>
      <c r="U21" s="1046"/>
      <c r="V21" s="1046"/>
      <c r="W21" s="1046"/>
      <c r="X21" s="1046"/>
      <c r="Y21" s="1046"/>
      <c r="Z21" s="1046"/>
      <c r="AA21" s="1046"/>
      <c r="AB21" s="1046"/>
      <c r="AC21" s="1046"/>
      <c r="AD21" s="1046"/>
      <c r="AE21" s="1051"/>
      <c r="AF21" s="1071"/>
      <c r="AG21" s="1136"/>
      <c r="AH21" s="1047"/>
      <c r="AI21" s="1047"/>
      <c r="AJ21" s="1047"/>
      <c r="AK21" s="1047"/>
      <c r="AL21" s="1047"/>
      <c r="AM21" s="1047"/>
      <c r="AN21" s="1047"/>
      <c r="AO21" s="1047"/>
      <c r="AP21" s="1047"/>
      <c r="AQ21" s="1047"/>
      <c r="CB21" s="1049"/>
    </row>
    <row r="22" spans="1:80" ht="21.75" customHeight="1">
      <c r="A22" s="1051"/>
      <c r="B22" s="1046"/>
      <c r="C22" s="1052" t="s">
        <v>969</v>
      </c>
      <c r="D22" s="1046"/>
      <c r="E22" s="1046"/>
      <c r="F22" s="1046"/>
      <c r="G22" s="1046"/>
      <c r="H22" s="1046"/>
      <c r="I22" s="1046"/>
      <c r="J22" s="1046"/>
      <c r="K22" s="1046"/>
      <c r="L22" s="1046"/>
      <c r="M22" s="1046"/>
      <c r="N22" s="1046"/>
      <c r="O22" s="1046"/>
      <c r="P22" s="1046"/>
      <c r="Q22" s="1046"/>
      <c r="R22" s="1046"/>
      <c r="S22" s="1046"/>
      <c r="T22" s="1046"/>
      <c r="U22" s="1046"/>
      <c r="V22" s="1046"/>
      <c r="W22" s="1046"/>
      <c r="X22" s="1046"/>
      <c r="Y22" s="1046"/>
      <c r="Z22" s="1046"/>
      <c r="AA22" s="1046"/>
      <c r="AB22" s="1046"/>
      <c r="AC22" s="1046"/>
      <c r="AD22" s="1046"/>
      <c r="AE22" s="1051"/>
      <c r="AF22" s="1071"/>
      <c r="AG22" s="1136"/>
      <c r="AH22" s="1047"/>
      <c r="AI22" s="1047"/>
      <c r="AJ22" s="1047"/>
      <c r="AK22" s="1047"/>
      <c r="AL22" s="1047"/>
      <c r="AM22" s="1047"/>
      <c r="AN22" s="1047"/>
      <c r="AO22" s="1047"/>
      <c r="AP22" s="1047"/>
      <c r="AQ22" s="1047"/>
      <c r="CB22" s="1049"/>
    </row>
    <row r="23" spans="1:80" ht="24.75" customHeight="1">
      <c r="A23" s="1051"/>
      <c r="B23" s="1046"/>
      <c r="C23" s="1109" t="s">
        <v>964</v>
      </c>
      <c r="D23" s="1109"/>
      <c r="E23" s="1109"/>
      <c r="F23" s="1109"/>
      <c r="G23" s="1109"/>
      <c r="H23" s="1109"/>
      <c r="I23" s="1109"/>
      <c r="J23" s="1109"/>
      <c r="K23" s="1109"/>
      <c r="L23" s="1109"/>
      <c r="M23" s="1109"/>
      <c r="N23" s="1109"/>
      <c r="O23" s="1109"/>
      <c r="P23" s="1109"/>
      <c r="Q23" s="1109"/>
      <c r="R23" s="1109"/>
      <c r="S23" s="1109"/>
      <c r="T23" s="1109"/>
      <c r="U23" s="1109"/>
      <c r="V23" s="1109"/>
      <c r="W23" s="1109"/>
      <c r="X23" s="1109"/>
      <c r="Y23" s="1109"/>
      <c r="Z23" s="1109"/>
      <c r="AA23" s="1109"/>
      <c r="AB23" s="1109"/>
      <c r="AC23" s="1109"/>
      <c r="AD23" s="1046"/>
      <c r="AE23" s="1051"/>
      <c r="AF23" s="1071"/>
      <c r="AG23" s="1136"/>
      <c r="AH23" s="1047"/>
      <c r="AI23" s="1047"/>
      <c r="AJ23" s="1047"/>
      <c r="AK23" s="1047"/>
      <c r="AL23" s="1047"/>
      <c r="AM23" s="1047"/>
      <c r="AN23" s="1047"/>
      <c r="AO23" s="1047"/>
      <c r="AP23" s="1047"/>
      <c r="AQ23" s="1047"/>
      <c r="CB23" s="1049"/>
    </row>
    <row r="24" spans="1:80" ht="24.75" customHeight="1">
      <c r="A24" s="1051"/>
      <c r="B24" s="1046"/>
      <c r="C24" s="1109" t="s">
        <v>970</v>
      </c>
      <c r="D24" s="1109"/>
      <c r="E24" s="1109"/>
      <c r="F24" s="1109"/>
      <c r="G24" s="1109"/>
      <c r="H24" s="1109"/>
      <c r="I24" s="1109"/>
      <c r="J24" s="1109"/>
      <c r="K24" s="1109"/>
      <c r="L24" s="1109"/>
      <c r="M24" s="1109"/>
      <c r="N24" s="1109"/>
      <c r="O24" s="1109"/>
      <c r="P24" s="1109"/>
      <c r="Q24" s="1109"/>
      <c r="R24" s="1109"/>
      <c r="S24" s="1109"/>
      <c r="T24" s="1109"/>
      <c r="U24" s="1109"/>
      <c r="V24" s="1109"/>
      <c r="W24" s="1109"/>
      <c r="X24" s="1109"/>
      <c r="Y24" s="1109"/>
      <c r="Z24" s="1109"/>
      <c r="AA24" s="1109"/>
      <c r="AB24" s="1109"/>
      <c r="AC24" s="1109"/>
      <c r="AD24" s="1046"/>
      <c r="AE24" s="1051"/>
      <c r="AF24" s="1071"/>
      <c r="AG24" s="1136"/>
      <c r="AH24" s="1047"/>
      <c r="AI24" s="1047"/>
      <c r="AJ24" s="1047"/>
      <c r="AK24" s="1047"/>
      <c r="AL24" s="1047"/>
      <c r="AM24" s="1047"/>
      <c r="AN24" s="1047"/>
      <c r="AO24" s="1047"/>
      <c r="AP24" s="1047"/>
      <c r="AQ24" s="1047"/>
      <c r="CB24" s="1049"/>
    </row>
    <row r="25" spans="1:80" ht="24.75" customHeight="1">
      <c r="A25" s="1051"/>
      <c r="B25" s="1046"/>
      <c r="C25" s="1109" t="s">
        <v>971</v>
      </c>
      <c r="D25" s="1109"/>
      <c r="E25" s="1109"/>
      <c r="F25" s="1109"/>
      <c r="G25" s="1109"/>
      <c r="H25" s="1109"/>
      <c r="I25" s="1109"/>
      <c r="J25" s="1109"/>
      <c r="K25" s="1109"/>
      <c r="L25" s="1109"/>
      <c r="M25" s="1109"/>
      <c r="N25" s="1109"/>
      <c r="O25" s="1109"/>
      <c r="P25" s="1109"/>
      <c r="Q25" s="1109"/>
      <c r="R25" s="1109"/>
      <c r="S25" s="1109"/>
      <c r="T25" s="1109"/>
      <c r="U25" s="1109"/>
      <c r="V25" s="1109"/>
      <c r="W25" s="1109"/>
      <c r="X25" s="1109"/>
      <c r="Y25" s="1109"/>
      <c r="Z25" s="1109"/>
      <c r="AA25" s="1109"/>
      <c r="AB25" s="1109"/>
      <c r="AC25" s="1109"/>
      <c r="AD25" s="1046"/>
      <c r="AE25" s="1051"/>
      <c r="AF25" s="1071"/>
      <c r="AG25" s="1136"/>
      <c r="AH25" s="1047"/>
      <c r="AI25" s="1047"/>
      <c r="AJ25" s="1047"/>
      <c r="AK25" s="1047"/>
      <c r="AL25" s="1047"/>
      <c r="AM25" s="1047"/>
      <c r="AN25" s="1047"/>
      <c r="AO25" s="1047"/>
      <c r="AP25" s="1047"/>
      <c r="AQ25" s="1047"/>
      <c r="CB25" s="1049"/>
    </row>
    <row r="26" spans="1:80" ht="24.75" customHeight="1">
      <c r="A26" s="1051"/>
      <c r="B26" s="1046"/>
      <c r="C26" s="1109" t="s">
        <v>972</v>
      </c>
      <c r="D26" s="1109"/>
      <c r="E26" s="1109"/>
      <c r="F26" s="1109"/>
      <c r="G26" s="1109"/>
      <c r="H26" s="1109"/>
      <c r="I26" s="1109"/>
      <c r="J26" s="1109"/>
      <c r="K26" s="1109"/>
      <c r="L26" s="1109"/>
      <c r="M26" s="1109"/>
      <c r="N26" s="1109"/>
      <c r="O26" s="1109"/>
      <c r="P26" s="1109"/>
      <c r="Q26" s="1109"/>
      <c r="R26" s="1109"/>
      <c r="S26" s="1109"/>
      <c r="T26" s="1109"/>
      <c r="U26" s="1109"/>
      <c r="V26" s="1109"/>
      <c r="W26" s="1109"/>
      <c r="X26" s="1109"/>
      <c r="Y26" s="1109"/>
      <c r="Z26" s="1109"/>
      <c r="AA26" s="1109"/>
      <c r="AB26" s="1109"/>
      <c r="AC26" s="1109"/>
      <c r="AD26" s="1046"/>
      <c r="AE26" s="1051"/>
      <c r="AF26" s="1071"/>
      <c r="AG26" s="1136"/>
      <c r="AH26" s="1047"/>
      <c r="AI26" s="1047"/>
      <c r="AJ26" s="1047"/>
      <c r="AK26" s="1047"/>
      <c r="AL26" s="1047"/>
      <c r="AM26" s="1047"/>
      <c r="AN26" s="1047"/>
      <c r="AO26" s="1047"/>
      <c r="AP26" s="1047"/>
      <c r="AQ26" s="1047"/>
      <c r="CB26" s="1049"/>
    </row>
    <row r="27" spans="1:80" ht="24.75" customHeight="1">
      <c r="A27" s="1051"/>
      <c r="B27" s="1046"/>
      <c r="C27" s="1109" t="s">
        <v>973</v>
      </c>
      <c r="D27" s="1109"/>
      <c r="E27" s="1109"/>
      <c r="F27" s="1109"/>
      <c r="G27" s="1109"/>
      <c r="H27" s="1109"/>
      <c r="I27" s="1109"/>
      <c r="J27" s="1109"/>
      <c r="K27" s="1109"/>
      <c r="L27" s="1109"/>
      <c r="M27" s="1109"/>
      <c r="N27" s="1109"/>
      <c r="O27" s="1109"/>
      <c r="P27" s="1109"/>
      <c r="Q27" s="1109"/>
      <c r="R27" s="1109"/>
      <c r="S27" s="1109"/>
      <c r="T27" s="1109"/>
      <c r="U27" s="1109"/>
      <c r="V27" s="1109"/>
      <c r="W27" s="1109"/>
      <c r="X27" s="1109"/>
      <c r="Y27" s="1109"/>
      <c r="Z27" s="1109"/>
      <c r="AA27" s="1109"/>
      <c r="AB27" s="1109"/>
      <c r="AC27" s="1109"/>
      <c r="AD27" s="1046"/>
      <c r="AE27" s="1051"/>
      <c r="AF27" s="1071"/>
      <c r="AG27" s="1136"/>
      <c r="AH27" s="1047"/>
      <c r="AI27" s="1047"/>
      <c r="AJ27" s="1047"/>
      <c r="AK27" s="1047"/>
      <c r="AL27" s="1047"/>
      <c r="AM27" s="1047"/>
      <c r="AN27" s="1047"/>
      <c r="AO27" s="1047"/>
      <c r="AP27" s="1047"/>
      <c r="AQ27" s="1047"/>
      <c r="CB27" s="1049"/>
    </row>
    <row r="28" spans="1:80" ht="24.75" customHeight="1">
      <c r="A28" s="1051"/>
      <c r="B28" s="1046"/>
      <c r="C28" s="1109" t="s">
        <v>974</v>
      </c>
      <c r="D28" s="1109"/>
      <c r="E28" s="1109"/>
      <c r="F28" s="1109"/>
      <c r="G28" s="1109"/>
      <c r="H28" s="1109"/>
      <c r="I28" s="1109"/>
      <c r="J28" s="1109"/>
      <c r="K28" s="1109"/>
      <c r="L28" s="1109"/>
      <c r="M28" s="1109"/>
      <c r="N28" s="1109"/>
      <c r="O28" s="1109"/>
      <c r="P28" s="1109"/>
      <c r="Q28" s="1109"/>
      <c r="R28" s="1109"/>
      <c r="S28" s="1109"/>
      <c r="T28" s="1109"/>
      <c r="U28" s="1109"/>
      <c r="V28" s="1109"/>
      <c r="W28" s="1109"/>
      <c r="X28" s="1109"/>
      <c r="Y28" s="1109"/>
      <c r="Z28" s="1109"/>
      <c r="AA28" s="1109"/>
      <c r="AB28" s="1109"/>
      <c r="AC28" s="1109"/>
      <c r="AD28" s="1046"/>
      <c r="AE28" s="1051"/>
      <c r="AF28" s="1071"/>
      <c r="AG28" s="1136"/>
      <c r="AH28" s="1047"/>
      <c r="AI28" s="1047"/>
      <c r="AJ28" s="1047"/>
      <c r="AK28" s="1047"/>
      <c r="AL28" s="1047"/>
      <c r="AM28" s="1047"/>
      <c r="AN28" s="1047"/>
      <c r="AO28" s="1047"/>
      <c r="AP28" s="1047"/>
      <c r="AQ28" s="1047"/>
      <c r="CB28" s="1049"/>
    </row>
    <row r="29" spans="1:80" ht="24.75" customHeight="1">
      <c r="A29" s="1051"/>
      <c r="B29" s="1046"/>
      <c r="C29" s="1109" t="s">
        <v>975</v>
      </c>
      <c r="D29" s="1109"/>
      <c r="E29" s="1109"/>
      <c r="F29" s="1109"/>
      <c r="G29" s="1109"/>
      <c r="H29" s="1109"/>
      <c r="I29" s="1109"/>
      <c r="J29" s="1109"/>
      <c r="K29" s="1109"/>
      <c r="L29" s="1109"/>
      <c r="M29" s="1109"/>
      <c r="N29" s="1109"/>
      <c r="O29" s="1109"/>
      <c r="P29" s="1109"/>
      <c r="Q29" s="1109"/>
      <c r="R29" s="1109"/>
      <c r="S29" s="1109"/>
      <c r="T29" s="1109"/>
      <c r="U29" s="1109"/>
      <c r="V29" s="1109"/>
      <c r="W29" s="1109"/>
      <c r="X29" s="1109"/>
      <c r="Y29" s="1109"/>
      <c r="Z29" s="1109"/>
      <c r="AA29" s="1109"/>
      <c r="AB29" s="1109"/>
      <c r="AC29" s="1109"/>
      <c r="AD29" s="1046"/>
      <c r="AE29" s="1051"/>
      <c r="AF29" s="1071"/>
      <c r="AG29" s="1136"/>
      <c r="AH29" s="1047"/>
      <c r="AI29" s="1047"/>
      <c r="AJ29" s="1047"/>
      <c r="AK29" s="1047"/>
      <c r="AL29" s="1047"/>
      <c r="AM29" s="1047"/>
      <c r="AN29" s="1047"/>
      <c r="AO29" s="1047"/>
      <c r="AP29" s="1047"/>
      <c r="AQ29" s="1047"/>
      <c r="CB29" s="1049"/>
    </row>
    <row r="30" spans="1:80" ht="24.75" customHeight="1">
      <c r="A30" s="1051"/>
      <c r="B30" s="1046"/>
      <c r="C30" s="1046"/>
      <c r="D30" s="1046"/>
      <c r="E30" s="1046"/>
      <c r="F30" s="1046"/>
      <c r="G30" s="1046"/>
      <c r="H30" s="1046"/>
      <c r="I30" s="1046"/>
      <c r="J30" s="1046"/>
      <c r="K30" s="1046"/>
      <c r="L30" s="1046"/>
      <c r="M30" s="1046"/>
      <c r="N30" s="1046"/>
      <c r="O30" s="1046"/>
      <c r="P30" s="1046"/>
      <c r="Q30" s="1046"/>
      <c r="R30" s="1046"/>
      <c r="S30" s="1046"/>
      <c r="T30" s="1046"/>
      <c r="U30" s="1046"/>
      <c r="V30" s="1046"/>
      <c r="W30" s="1046"/>
      <c r="X30" s="1046"/>
      <c r="Y30" s="1046"/>
      <c r="Z30" s="1046"/>
      <c r="AA30" s="1046"/>
      <c r="AB30" s="1046"/>
      <c r="AC30" s="1046"/>
      <c r="AD30" s="1046"/>
      <c r="AE30" s="1051"/>
      <c r="AF30" s="1071"/>
      <c r="AG30" s="1136"/>
      <c r="AH30" s="1047"/>
      <c r="AI30" s="1047"/>
      <c r="AJ30" s="1047"/>
      <c r="AK30" s="1047"/>
      <c r="AL30" s="1047"/>
      <c r="AM30" s="1047"/>
      <c r="AN30" s="1047"/>
      <c r="AO30" s="1047"/>
      <c r="AP30" s="1047"/>
      <c r="AQ30" s="1047"/>
      <c r="CB30" s="1049"/>
    </row>
    <row r="31" spans="1:80" ht="24.75" customHeight="1">
      <c r="A31" s="1051"/>
      <c r="B31" s="1046"/>
      <c r="C31" s="1046"/>
      <c r="D31" s="1046"/>
      <c r="E31" s="1046"/>
      <c r="F31" s="1046"/>
      <c r="G31" s="1046"/>
      <c r="H31" s="1046"/>
      <c r="I31" s="1046"/>
      <c r="J31" s="1046"/>
      <c r="K31" s="1046"/>
      <c r="L31" s="1046"/>
      <c r="M31" s="1046"/>
      <c r="N31" s="1046"/>
      <c r="O31" s="1046"/>
      <c r="P31" s="1046"/>
      <c r="Q31" s="1046"/>
      <c r="R31" s="1046"/>
      <c r="S31" s="1046"/>
      <c r="T31" s="1046"/>
      <c r="U31" s="1046"/>
      <c r="V31" s="1046"/>
      <c r="W31" s="1046"/>
      <c r="X31" s="1046"/>
      <c r="Y31" s="1046"/>
      <c r="Z31" s="1046"/>
      <c r="AA31" s="1046"/>
      <c r="AB31" s="1046"/>
      <c r="AC31" s="1046"/>
      <c r="AD31" s="1046"/>
      <c r="AE31" s="1051"/>
      <c r="AF31" s="1071"/>
      <c r="AG31" s="1136"/>
      <c r="AH31" s="1047"/>
      <c r="AI31" s="1047"/>
      <c r="AJ31" s="1047"/>
      <c r="AK31" s="1047"/>
      <c r="AL31" s="1047"/>
      <c r="AM31" s="1047"/>
      <c r="AN31" s="1047"/>
      <c r="AO31" s="1047"/>
      <c r="AP31" s="1047"/>
      <c r="AQ31" s="1047"/>
      <c r="CB31" s="1049"/>
    </row>
    <row r="32" spans="1:80" s="1054" customFormat="1" ht="15" customHeight="1">
      <c r="A32" s="1056" t="s">
        <v>1125</v>
      </c>
      <c r="B32" s="1083"/>
      <c r="C32" s="1083"/>
      <c r="D32" s="1083"/>
      <c r="E32" s="1083"/>
      <c r="F32" s="1083"/>
      <c r="G32" s="1083"/>
      <c r="H32" s="1083"/>
      <c r="I32" s="1083"/>
      <c r="J32" s="1083"/>
      <c r="K32" s="1083"/>
      <c r="L32" s="1083"/>
      <c r="M32" s="1083"/>
      <c r="N32" s="1083"/>
      <c r="O32" s="1083"/>
      <c r="P32" s="1083"/>
      <c r="Q32" s="1083"/>
      <c r="R32" s="1083"/>
      <c r="S32" s="1083"/>
      <c r="T32" s="1083"/>
      <c r="U32" s="1083"/>
      <c r="V32" s="1083"/>
      <c r="W32" s="1083"/>
      <c r="X32" s="1083"/>
      <c r="Y32" s="1083"/>
      <c r="Z32" s="1083"/>
      <c r="AA32" s="1083"/>
      <c r="AB32" s="1083"/>
      <c r="AC32" s="1083"/>
      <c r="AD32" s="1083"/>
      <c r="AE32" s="1083"/>
      <c r="AF32" s="1084"/>
      <c r="AG32" s="1136"/>
      <c r="AH32" s="1053"/>
      <c r="AI32" s="1053"/>
      <c r="AJ32" s="1053"/>
      <c r="AK32" s="1053"/>
      <c r="AL32" s="1053"/>
      <c r="AM32" s="1053"/>
      <c r="AN32" s="1053"/>
      <c r="AO32" s="1053"/>
      <c r="AP32" s="1053"/>
      <c r="AQ32" s="1053"/>
      <c r="CB32" s="1055"/>
    </row>
    <row r="33" spans="1:80" s="1054" customFormat="1" ht="15" customHeight="1">
      <c r="A33" s="1056" t="s">
        <v>976</v>
      </c>
      <c r="B33" s="1083"/>
      <c r="C33" s="1083"/>
      <c r="D33" s="1083"/>
      <c r="E33" s="1083"/>
      <c r="F33" s="1083"/>
      <c r="G33" s="1083"/>
      <c r="H33" s="1083"/>
      <c r="I33" s="1083"/>
      <c r="J33" s="1083"/>
      <c r="K33" s="1083"/>
      <c r="L33" s="1083"/>
      <c r="M33" s="1083"/>
      <c r="N33" s="1083"/>
      <c r="O33" s="1083"/>
      <c r="P33" s="1083"/>
      <c r="Q33" s="1083"/>
      <c r="R33" s="1083"/>
      <c r="S33" s="1083"/>
      <c r="T33" s="1083"/>
      <c r="U33" s="1083"/>
      <c r="V33" s="1083"/>
      <c r="W33" s="1083"/>
      <c r="X33" s="1083"/>
      <c r="Y33" s="1083"/>
      <c r="Z33" s="1083"/>
      <c r="AA33" s="1083"/>
      <c r="AB33" s="1083"/>
      <c r="AC33" s="1083"/>
      <c r="AD33" s="1083"/>
      <c r="AE33" s="1083"/>
      <c r="AF33" s="1084"/>
      <c r="AG33" s="1136"/>
      <c r="AH33" s="1053"/>
      <c r="AI33" s="1053"/>
      <c r="AJ33" s="1053"/>
      <c r="AK33" s="1053"/>
      <c r="AL33" s="1053"/>
      <c r="AM33" s="1053"/>
      <c r="AN33" s="1053"/>
      <c r="AO33" s="1053"/>
      <c r="AP33" s="1053"/>
      <c r="AQ33" s="1053"/>
      <c r="CB33" s="1055"/>
    </row>
    <row r="34" spans="1:80">
      <c r="A34" s="1056" t="s">
        <v>1126</v>
      </c>
      <c r="B34" s="1056"/>
      <c r="C34" s="1056"/>
      <c r="D34" s="1056"/>
      <c r="E34" s="1056"/>
      <c r="F34" s="1056"/>
      <c r="G34" s="1056"/>
      <c r="H34" s="1056"/>
      <c r="I34" s="1056"/>
      <c r="J34" s="1056"/>
      <c r="K34" s="1056"/>
      <c r="L34" s="1056"/>
      <c r="M34" s="1056"/>
      <c r="N34" s="1056"/>
      <c r="O34" s="1056"/>
      <c r="P34" s="1056"/>
      <c r="Q34" s="1056"/>
      <c r="R34" s="1056"/>
      <c r="S34" s="1056"/>
      <c r="T34" s="1056"/>
      <c r="U34" s="1056"/>
      <c r="V34" s="1056"/>
      <c r="W34" s="1056"/>
      <c r="X34" s="1056"/>
      <c r="Y34" s="1056"/>
      <c r="Z34" s="1056"/>
      <c r="AA34" s="1056"/>
      <c r="AB34" s="1056"/>
      <c r="AC34" s="1056"/>
      <c r="AD34" s="1056"/>
      <c r="AE34" s="1056"/>
      <c r="AF34" s="1071"/>
      <c r="AG34" s="1136"/>
      <c r="AH34" s="1047"/>
      <c r="AI34" s="1047"/>
      <c r="AJ34" s="1047"/>
      <c r="AK34" s="1047"/>
      <c r="AL34" s="1047"/>
      <c r="AM34" s="1047"/>
      <c r="AN34" s="1047"/>
      <c r="AO34" s="1047"/>
      <c r="AP34" s="1047"/>
      <c r="AQ34" s="1047"/>
      <c r="CB34" s="1049"/>
    </row>
    <row r="35" spans="1:80">
      <c r="A35" s="1056"/>
      <c r="B35" s="1056"/>
      <c r="C35" s="1056"/>
      <c r="D35" s="1056"/>
      <c r="E35" s="1056"/>
      <c r="F35" s="1056"/>
      <c r="G35" s="1056"/>
      <c r="H35" s="1056"/>
      <c r="I35" s="1056"/>
      <c r="J35" s="1056"/>
      <c r="K35" s="1056"/>
      <c r="L35" s="1056"/>
      <c r="M35" s="1056"/>
      <c r="N35" s="1056"/>
      <c r="O35" s="1056"/>
      <c r="P35" s="1056"/>
      <c r="Q35" s="1056"/>
      <c r="R35" s="1056"/>
      <c r="S35" s="1056"/>
      <c r="T35" s="1056"/>
      <c r="U35" s="1056"/>
      <c r="V35" s="1056"/>
      <c r="W35" s="1056"/>
      <c r="X35" s="1056"/>
      <c r="Y35" s="1056"/>
      <c r="Z35" s="1056"/>
      <c r="AA35" s="1056"/>
      <c r="AB35" s="1056"/>
      <c r="AC35" s="1056"/>
      <c r="AD35" s="1056"/>
      <c r="AE35" s="1056"/>
      <c r="AF35" s="1071"/>
      <c r="AG35" s="1136"/>
      <c r="AH35" s="1047"/>
      <c r="AI35" s="1047"/>
      <c r="AJ35" s="1047"/>
      <c r="AK35" s="1047"/>
      <c r="AL35" s="1047"/>
      <c r="AM35" s="1047"/>
      <c r="AN35" s="1047"/>
      <c r="AO35" s="1047"/>
      <c r="AP35" s="1047"/>
      <c r="AQ35" s="1047"/>
      <c r="CB35" s="1049"/>
    </row>
    <row r="36" spans="1:80" ht="1.5" customHeight="1">
      <c r="A36" s="1057"/>
      <c r="B36" s="1057"/>
      <c r="C36" s="1057"/>
      <c r="D36" s="1057"/>
      <c r="E36" s="1057"/>
      <c r="F36" s="1057"/>
      <c r="G36" s="1057"/>
      <c r="H36" s="1057"/>
      <c r="I36" s="1057"/>
      <c r="J36" s="1057"/>
      <c r="K36" s="1057"/>
      <c r="L36" s="1057"/>
      <c r="M36" s="1057"/>
      <c r="N36" s="1057"/>
      <c r="O36" s="1057"/>
      <c r="P36" s="1057"/>
      <c r="Q36" s="1057"/>
      <c r="R36" s="1057"/>
      <c r="S36" s="1057"/>
      <c r="T36" s="1057"/>
      <c r="U36" s="1057"/>
      <c r="V36" s="1057"/>
      <c r="W36" s="1057"/>
      <c r="X36" s="1057"/>
      <c r="Y36" s="1057"/>
      <c r="Z36" s="1057"/>
      <c r="AA36" s="1057"/>
      <c r="AB36" s="1057"/>
      <c r="AC36" s="1057"/>
      <c r="AD36" s="1057"/>
      <c r="AE36" s="1057"/>
      <c r="AF36" s="1072"/>
      <c r="AG36" s="1136"/>
      <c r="AH36" s="1047"/>
      <c r="AI36" s="1047"/>
      <c r="AJ36" s="1047"/>
      <c r="AK36" s="1047"/>
      <c r="AL36" s="1047"/>
      <c r="AM36" s="1047"/>
      <c r="AN36" s="1047"/>
      <c r="AO36" s="1047"/>
      <c r="AP36" s="1047"/>
      <c r="AQ36" s="1047"/>
    </row>
    <row r="37" spans="1:80">
      <c r="A37" s="1047" t="s">
        <v>978</v>
      </c>
      <c r="B37" s="1047"/>
      <c r="C37" s="1047"/>
      <c r="D37" s="1047"/>
      <c r="E37" s="1047"/>
      <c r="F37" s="1047"/>
      <c r="G37" s="1047"/>
      <c r="H37" s="1047"/>
      <c r="I37" s="1047"/>
      <c r="J37" s="1047"/>
      <c r="K37" s="1047"/>
      <c r="L37" s="1047"/>
      <c r="M37" s="1047"/>
      <c r="N37" s="1047"/>
      <c r="O37" s="1047"/>
      <c r="P37" s="1047"/>
      <c r="Q37" s="1047"/>
      <c r="R37" s="1047"/>
      <c r="S37" s="1047"/>
      <c r="T37" s="1047"/>
      <c r="U37" s="1047"/>
      <c r="V37" s="1047"/>
      <c r="W37" s="1047"/>
      <c r="X37" s="1047"/>
      <c r="Y37" s="1047"/>
      <c r="Z37" s="1047"/>
      <c r="AA37" s="1047"/>
      <c r="AB37" s="1047"/>
      <c r="AC37" s="1047"/>
      <c r="AD37" s="1047"/>
      <c r="AE37" s="1047"/>
      <c r="AF37" s="1047"/>
      <c r="AG37" s="1047"/>
      <c r="AH37" s="1047"/>
      <c r="AI37" s="1047"/>
      <c r="AJ37" s="1047"/>
      <c r="AK37" s="1047"/>
      <c r="AL37" s="1047"/>
      <c r="AM37" s="1047"/>
      <c r="AN37" s="1047"/>
      <c r="AO37" s="1047"/>
      <c r="AP37" s="1047"/>
      <c r="AQ37" s="1047"/>
    </row>
    <row r="38" spans="1:80" s="1046" customFormat="1" ht="13.5" customHeight="1">
      <c r="A38" s="1058"/>
      <c r="B38" s="1058"/>
      <c r="C38" s="1058"/>
      <c r="D38" s="1058"/>
      <c r="E38" s="1058"/>
      <c r="F38" s="1058"/>
      <c r="G38" s="1058"/>
      <c r="H38" s="1058"/>
      <c r="I38" s="1058"/>
      <c r="J38" s="1058"/>
      <c r="K38" s="1058"/>
      <c r="L38" s="1058"/>
      <c r="M38" s="1058"/>
      <c r="N38" s="1058"/>
      <c r="O38" s="1058"/>
      <c r="P38" s="1058"/>
      <c r="Q38" s="1058"/>
      <c r="R38" s="1058"/>
      <c r="S38" s="1058"/>
      <c r="T38" s="1058"/>
      <c r="U38" s="1058"/>
      <c r="V38" s="1058"/>
      <c r="W38" s="1058"/>
      <c r="X38" s="1058"/>
      <c r="Y38" s="1058"/>
      <c r="Z38" s="1058"/>
      <c r="AA38" s="1058"/>
      <c r="AB38" s="1058"/>
      <c r="AC38" s="1058"/>
      <c r="AD38" s="1058"/>
      <c r="AE38" s="1058"/>
      <c r="AF38" s="1058"/>
      <c r="AG38" s="1058"/>
      <c r="AH38" s="1059" t="s">
        <v>979</v>
      </c>
      <c r="AI38" s="1059" t="s">
        <v>980</v>
      </c>
      <c r="AJ38" s="1059" t="s">
        <v>981</v>
      </c>
      <c r="AK38" s="1059" t="s">
        <v>982</v>
      </c>
      <c r="AL38" s="1059" t="s">
        <v>983</v>
      </c>
      <c r="AM38" s="1059" t="s">
        <v>984</v>
      </c>
      <c r="AN38" s="1059" t="s">
        <v>985</v>
      </c>
      <c r="AO38" s="1060"/>
      <c r="AP38" s="1058"/>
      <c r="AQ38" s="1058"/>
    </row>
    <row r="39" spans="1:80" s="1046" customFormat="1" ht="74.25" customHeight="1">
      <c r="A39" s="1058"/>
      <c r="B39" s="1058"/>
      <c r="C39" s="1058"/>
      <c r="D39" s="1058"/>
      <c r="E39" s="1058"/>
      <c r="F39" s="1058"/>
      <c r="G39" s="1058"/>
      <c r="H39" s="1058"/>
      <c r="I39" s="1058"/>
      <c r="J39" s="1058"/>
      <c r="K39" s="1058"/>
      <c r="L39" s="1058"/>
      <c r="M39" s="1058"/>
      <c r="N39" s="1058"/>
      <c r="O39" s="1058"/>
      <c r="P39" s="1058"/>
      <c r="Q39" s="1058"/>
      <c r="R39" s="1058"/>
      <c r="S39" s="1058"/>
      <c r="T39" s="1058"/>
      <c r="U39" s="1058"/>
      <c r="V39" s="1058"/>
      <c r="W39" s="1058"/>
      <c r="X39" s="1058"/>
      <c r="Y39" s="1058"/>
      <c r="Z39" s="1058"/>
      <c r="AA39" s="1058"/>
      <c r="AB39" s="1058"/>
      <c r="AC39" s="1058"/>
      <c r="AD39" s="1058"/>
      <c r="AE39" s="1058"/>
      <c r="AF39" s="1058"/>
      <c r="AG39" s="1058"/>
      <c r="AH39" s="1059">
        <f>I23</f>
        <v>0</v>
      </c>
      <c r="AI39" s="1059">
        <f>I24</f>
        <v>0</v>
      </c>
      <c r="AJ39" s="1059">
        <f>I25</f>
        <v>0</v>
      </c>
      <c r="AK39" s="1059">
        <f>I26</f>
        <v>0</v>
      </c>
      <c r="AL39" s="1059">
        <f>I27</f>
        <v>0</v>
      </c>
      <c r="AM39" s="1059">
        <f>I28</f>
        <v>0</v>
      </c>
      <c r="AN39" s="1059">
        <f>I29</f>
        <v>0</v>
      </c>
      <c r="AO39" s="1060"/>
      <c r="AP39" s="1058"/>
      <c r="AQ39" s="1058"/>
    </row>
    <row r="40" spans="1:80">
      <c r="A40" s="1047"/>
      <c r="B40" s="1047"/>
      <c r="C40" s="1047"/>
      <c r="D40" s="1047"/>
      <c r="E40" s="1047"/>
      <c r="F40" s="1047"/>
      <c r="G40" s="1047"/>
      <c r="H40" s="1047"/>
      <c r="I40" s="1047"/>
      <c r="J40" s="1047"/>
      <c r="K40" s="1047"/>
      <c r="L40" s="1047"/>
      <c r="M40" s="1047"/>
      <c r="N40" s="1047"/>
      <c r="O40" s="1047"/>
      <c r="P40" s="1047"/>
      <c r="Q40" s="1047"/>
      <c r="R40" s="1047"/>
      <c r="S40" s="1047"/>
      <c r="T40" s="1047"/>
      <c r="U40" s="1047"/>
      <c r="V40" s="1047"/>
      <c r="W40" s="1047"/>
      <c r="X40" s="1047"/>
      <c r="Y40" s="1047"/>
      <c r="Z40" s="1047"/>
      <c r="AA40" s="1047"/>
      <c r="AB40" s="1047"/>
      <c r="AC40" s="1047"/>
      <c r="AD40" s="1047"/>
      <c r="AE40" s="1047"/>
      <c r="AF40" s="1047"/>
      <c r="AG40" s="1047"/>
      <c r="AH40" s="1047"/>
      <c r="AI40" s="1047"/>
      <c r="AJ40" s="1047"/>
      <c r="AK40" s="1047"/>
      <c r="AL40" s="1047"/>
      <c r="AM40" s="1047"/>
      <c r="AN40" s="1047"/>
      <c r="AO40" s="1047"/>
      <c r="AP40" s="1047"/>
      <c r="AQ40" s="1047"/>
    </row>
    <row r="41" spans="1:80">
      <c r="A41" s="1047"/>
      <c r="B41" s="1047"/>
      <c r="C41" s="1047"/>
      <c r="D41" s="1047"/>
      <c r="E41" s="1047"/>
      <c r="F41" s="1047"/>
      <c r="G41" s="1047"/>
      <c r="H41" s="1047"/>
      <c r="I41" s="1047"/>
      <c r="J41" s="1047"/>
      <c r="K41" s="1047"/>
      <c r="L41" s="1047"/>
      <c r="M41" s="1047"/>
      <c r="N41" s="1047"/>
      <c r="O41" s="1047"/>
      <c r="P41" s="1047"/>
      <c r="Q41" s="1047"/>
      <c r="R41" s="1047"/>
      <c r="S41" s="1047"/>
      <c r="T41" s="1047"/>
      <c r="U41" s="1047"/>
      <c r="V41" s="1047"/>
      <c r="W41" s="1047"/>
      <c r="X41" s="1047"/>
      <c r="Y41" s="1047"/>
      <c r="Z41" s="1047"/>
      <c r="AA41" s="1047"/>
      <c r="AB41" s="1047"/>
      <c r="AC41" s="1047"/>
      <c r="AD41" s="1047"/>
      <c r="AE41" s="1047"/>
      <c r="AF41" s="1047"/>
      <c r="AG41" s="1047"/>
      <c r="AH41" s="1047"/>
      <c r="AI41" s="1047"/>
      <c r="AJ41" s="1047"/>
      <c r="AK41" s="1047"/>
      <c r="AL41" s="1047"/>
      <c r="AM41" s="1047"/>
      <c r="AN41" s="1047"/>
      <c r="AO41" s="1047"/>
      <c r="AP41" s="1047"/>
      <c r="AQ41" s="1047"/>
    </row>
    <row r="42" spans="1:80">
      <c r="A42" s="1047"/>
      <c r="B42" s="1047"/>
      <c r="C42" s="1047"/>
      <c r="D42" s="1047"/>
      <c r="E42" s="1047"/>
      <c r="F42" s="1047"/>
      <c r="G42" s="1047"/>
      <c r="H42" s="1047"/>
      <c r="I42" s="1047"/>
      <c r="J42" s="1047"/>
      <c r="K42" s="1047"/>
      <c r="L42" s="1047"/>
      <c r="M42" s="1047"/>
      <c r="N42" s="1047"/>
      <c r="O42" s="1047"/>
      <c r="P42" s="1047"/>
      <c r="Q42" s="1047"/>
      <c r="R42" s="1047"/>
      <c r="S42" s="1047"/>
      <c r="T42" s="1047"/>
      <c r="U42" s="1047"/>
      <c r="V42" s="1047"/>
      <c r="W42" s="1047"/>
      <c r="X42" s="1047"/>
      <c r="Y42" s="1047"/>
      <c r="Z42" s="1047"/>
      <c r="AA42" s="1047"/>
      <c r="AB42" s="1047"/>
      <c r="AC42" s="1047"/>
      <c r="AD42" s="1047"/>
      <c r="AE42" s="1047"/>
      <c r="AF42" s="1047"/>
      <c r="AG42" s="1047"/>
      <c r="AH42" s="1047"/>
      <c r="AI42" s="1047"/>
      <c r="AJ42" s="1047"/>
      <c r="AK42" s="1047"/>
      <c r="AL42" s="1047"/>
      <c r="AM42" s="1047"/>
      <c r="AN42" s="1047"/>
      <c r="AO42" s="1047"/>
      <c r="AP42" s="1047"/>
      <c r="AQ42" s="1047"/>
    </row>
    <row r="43" spans="1:80">
      <c r="A43" s="1047"/>
      <c r="B43" s="1047"/>
      <c r="C43" s="1047"/>
      <c r="D43" s="1047"/>
      <c r="E43" s="1047"/>
      <c r="F43" s="1047"/>
      <c r="G43" s="1047"/>
      <c r="H43" s="1047"/>
      <c r="I43" s="1047"/>
      <c r="J43" s="1047"/>
      <c r="K43" s="1047"/>
      <c r="L43" s="1047"/>
      <c r="M43" s="1047"/>
      <c r="N43" s="1047"/>
      <c r="O43" s="1047"/>
      <c r="P43" s="1047"/>
      <c r="Q43" s="1047"/>
      <c r="R43" s="1047"/>
      <c r="S43" s="1047"/>
      <c r="T43" s="1047"/>
      <c r="U43" s="1047"/>
      <c r="V43" s="1047"/>
      <c r="W43" s="1047"/>
      <c r="X43" s="1047"/>
      <c r="Y43" s="1047"/>
      <c r="Z43" s="1047"/>
      <c r="AA43" s="1047"/>
      <c r="AB43" s="1047"/>
      <c r="AC43" s="1047"/>
      <c r="AD43" s="1047"/>
      <c r="AE43" s="1047"/>
      <c r="AF43" s="1047"/>
      <c r="AG43" s="1047"/>
      <c r="AH43" s="1047"/>
      <c r="AI43" s="1047"/>
      <c r="AJ43" s="1047"/>
      <c r="AK43" s="1047"/>
      <c r="AL43" s="1047"/>
      <c r="AM43" s="1047"/>
      <c r="AN43" s="1047"/>
      <c r="AO43" s="1047"/>
      <c r="AP43" s="1047"/>
      <c r="AQ43" s="1047"/>
    </row>
    <row r="44" spans="1:80">
      <c r="A44" s="1047"/>
      <c r="B44" s="1047"/>
      <c r="C44" s="1047"/>
      <c r="D44" s="1047"/>
      <c r="E44" s="1047"/>
      <c r="F44" s="1047"/>
      <c r="G44" s="1047"/>
      <c r="H44" s="1047"/>
      <c r="I44" s="1047"/>
      <c r="J44" s="1047"/>
      <c r="K44" s="1047"/>
      <c r="L44" s="1047"/>
      <c r="M44" s="1047"/>
      <c r="N44" s="1047"/>
      <c r="O44" s="1047"/>
      <c r="P44" s="1047"/>
      <c r="Q44" s="1047"/>
      <c r="R44" s="1047"/>
      <c r="S44" s="1047"/>
      <c r="T44" s="1047"/>
      <c r="U44" s="1047"/>
      <c r="V44" s="1047"/>
      <c r="W44" s="1047"/>
      <c r="X44" s="1047"/>
      <c r="Y44" s="1047"/>
      <c r="Z44" s="1047"/>
      <c r="AA44" s="1047"/>
      <c r="AB44" s="1047"/>
      <c r="AC44" s="1047"/>
      <c r="AD44" s="1047"/>
      <c r="AE44" s="1047"/>
      <c r="AF44" s="1047"/>
      <c r="AG44" s="1047"/>
      <c r="AH44" s="1047"/>
      <c r="AI44" s="1047"/>
      <c r="AJ44" s="1047"/>
      <c r="AK44" s="1047"/>
      <c r="AL44" s="1047"/>
      <c r="AM44" s="1047"/>
      <c r="AN44" s="1047"/>
      <c r="AO44" s="1047"/>
      <c r="AP44" s="1047"/>
      <c r="AQ44" s="1047"/>
    </row>
    <row r="45" spans="1:80">
      <c r="A45" s="1047"/>
      <c r="B45" s="1047"/>
      <c r="C45" s="1047"/>
      <c r="D45" s="1047"/>
      <c r="E45" s="1047"/>
      <c r="F45" s="1047"/>
      <c r="G45" s="1047"/>
      <c r="H45" s="1047"/>
      <c r="I45" s="1047"/>
      <c r="J45" s="1047"/>
      <c r="K45" s="1047"/>
      <c r="L45" s="1047"/>
      <c r="M45" s="1047"/>
      <c r="N45" s="1047"/>
      <c r="O45" s="1047"/>
      <c r="P45" s="1047"/>
      <c r="Q45" s="1047"/>
      <c r="R45" s="1047"/>
      <c r="S45" s="1047"/>
      <c r="T45" s="1047"/>
      <c r="U45" s="1047"/>
      <c r="V45" s="1047"/>
      <c r="W45" s="1047"/>
      <c r="X45" s="1047"/>
      <c r="Y45" s="1047"/>
      <c r="Z45" s="1047"/>
      <c r="AA45" s="1047"/>
      <c r="AB45" s="1047"/>
      <c r="AC45" s="1047"/>
      <c r="AD45" s="1047"/>
      <c r="AE45" s="1047"/>
      <c r="AF45" s="1047"/>
      <c r="AG45" s="1047"/>
      <c r="AH45" s="1047"/>
      <c r="AI45" s="1047"/>
      <c r="AJ45" s="1047"/>
      <c r="AK45" s="1047"/>
      <c r="AL45" s="1047"/>
      <c r="AM45" s="1047"/>
      <c r="AN45" s="1047"/>
      <c r="AO45" s="1047"/>
      <c r="AP45" s="1047"/>
      <c r="AQ45" s="1047"/>
    </row>
    <row r="46" spans="1:80">
      <c r="A46" s="1047"/>
      <c r="B46" s="1047"/>
      <c r="C46" s="1047"/>
      <c r="D46" s="1047"/>
      <c r="E46" s="1047"/>
      <c r="F46" s="1047"/>
      <c r="G46" s="1047"/>
      <c r="H46" s="1047"/>
      <c r="I46" s="1047"/>
      <c r="J46" s="1047"/>
      <c r="K46" s="1047"/>
      <c r="L46" s="1047"/>
      <c r="M46" s="1047"/>
      <c r="N46" s="1047"/>
      <c r="O46" s="1047"/>
      <c r="P46" s="1047"/>
      <c r="Q46" s="1047"/>
      <c r="R46" s="1047"/>
      <c r="S46" s="1047"/>
      <c r="T46" s="1047"/>
      <c r="U46" s="1047"/>
      <c r="V46" s="1047"/>
      <c r="W46" s="1047"/>
      <c r="X46" s="1047"/>
      <c r="Y46" s="1047"/>
      <c r="Z46" s="1047"/>
      <c r="AA46" s="1047"/>
      <c r="AB46" s="1047"/>
      <c r="AC46" s="1047"/>
      <c r="AD46" s="1047"/>
      <c r="AE46" s="1047"/>
      <c r="AF46" s="1047"/>
      <c r="AG46" s="1047"/>
      <c r="AH46" s="1047"/>
      <c r="AI46" s="1047"/>
      <c r="AJ46" s="1047"/>
      <c r="AK46" s="1047"/>
      <c r="AL46" s="1047"/>
      <c r="AM46" s="1047"/>
      <c r="AN46" s="1047"/>
      <c r="AO46" s="1047"/>
      <c r="AP46" s="1047"/>
      <c r="AQ46" s="1047"/>
    </row>
    <row r="47" spans="1:80">
      <c r="A47" s="1047"/>
      <c r="B47" s="1047"/>
      <c r="C47" s="1047"/>
      <c r="D47" s="1047"/>
      <c r="E47" s="1047"/>
      <c r="F47" s="1047"/>
      <c r="G47" s="1047"/>
      <c r="H47" s="1047"/>
      <c r="I47" s="1047"/>
      <c r="J47" s="1047"/>
      <c r="K47" s="1047"/>
      <c r="L47" s="1047"/>
      <c r="M47" s="1047"/>
      <c r="N47" s="1047"/>
      <c r="O47" s="1047"/>
      <c r="P47" s="1047"/>
      <c r="Q47" s="1047"/>
      <c r="R47" s="1047"/>
      <c r="S47" s="1047"/>
      <c r="T47" s="1047"/>
      <c r="U47" s="1047"/>
      <c r="V47" s="1047"/>
      <c r="W47" s="1047"/>
      <c r="X47" s="1047"/>
      <c r="Y47" s="1047"/>
      <c r="Z47" s="1047"/>
      <c r="AA47" s="1047"/>
      <c r="AB47" s="1047"/>
      <c r="AC47" s="1047"/>
      <c r="AD47" s="1047"/>
      <c r="AE47" s="1047"/>
      <c r="AF47" s="1047"/>
      <c r="AG47" s="1047"/>
      <c r="AH47" s="1047"/>
      <c r="AI47" s="1047"/>
      <c r="AJ47" s="1047"/>
      <c r="AK47" s="1047"/>
      <c r="AL47" s="1047"/>
      <c r="AM47" s="1047"/>
      <c r="AN47" s="1047"/>
      <c r="AO47" s="1047"/>
      <c r="AP47" s="1047"/>
      <c r="AQ47" s="1047"/>
    </row>
    <row r="48" spans="1:80">
      <c r="A48" s="1047"/>
      <c r="B48" s="1047"/>
      <c r="C48" s="1047"/>
      <c r="D48" s="1047"/>
      <c r="E48" s="1047"/>
      <c r="F48" s="1047"/>
      <c r="G48" s="1047"/>
      <c r="H48" s="1047"/>
      <c r="I48" s="1047"/>
      <c r="J48" s="1047"/>
      <c r="K48" s="1047"/>
      <c r="L48" s="1047"/>
      <c r="M48" s="1047"/>
      <c r="N48" s="1047"/>
      <c r="O48" s="1047"/>
      <c r="P48" s="1047"/>
      <c r="Q48" s="1047"/>
      <c r="R48" s="1047"/>
      <c r="S48" s="1047"/>
      <c r="T48" s="1047"/>
      <c r="U48" s="1047"/>
      <c r="V48" s="1047"/>
      <c r="W48" s="1047"/>
      <c r="X48" s="1047"/>
      <c r="Y48" s="1047"/>
      <c r="Z48" s="1047"/>
      <c r="AA48" s="1047"/>
      <c r="AB48" s="1047"/>
      <c r="AC48" s="1047"/>
      <c r="AD48" s="1047"/>
      <c r="AE48" s="1047"/>
      <c r="AF48" s="1047"/>
      <c r="AG48" s="1047"/>
      <c r="AH48" s="1047"/>
      <c r="AI48" s="1047"/>
      <c r="AJ48" s="1047"/>
      <c r="AK48" s="1047"/>
      <c r="AL48" s="1047"/>
      <c r="AM48" s="1047"/>
      <c r="AN48" s="1047"/>
      <c r="AO48" s="1047"/>
      <c r="AP48" s="1047"/>
      <c r="AQ48" s="1047"/>
    </row>
    <row r="49" spans="1:43">
      <c r="A49" s="1047"/>
      <c r="B49" s="1047"/>
      <c r="C49" s="1047"/>
      <c r="D49" s="1047"/>
      <c r="E49" s="1047"/>
      <c r="F49" s="1047"/>
      <c r="G49" s="1047"/>
      <c r="H49" s="1047"/>
      <c r="I49" s="1047"/>
      <c r="J49" s="1047"/>
      <c r="K49" s="1047"/>
      <c r="L49" s="1047"/>
      <c r="M49" s="1047"/>
      <c r="N49" s="1047"/>
      <c r="O49" s="1047"/>
      <c r="P49" s="1047"/>
      <c r="Q49" s="1047"/>
      <c r="R49" s="1047"/>
      <c r="S49" s="1047"/>
      <c r="T49" s="1047"/>
      <c r="U49" s="1047"/>
      <c r="V49" s="1047"/>
      <c r="W49" s="1047"/>
      <c r="X49" s="1047"/>
      <c r="Y49" s="1047"/>
      <c r="Z49" s="1047"/>
      <c r="AA49" s="1047"/>
      <c r="AB49" s="1047"/>
      <c r="AC49" s="1047"/>
      <c r="AD49" s="1047"/>
      <c r="AE49" s="1047"/>
      <c r="AF49" s="1047"/>
      <c r="AG49" s="1047"/>
      <c r="AH49" s="1047"/>
      <c r="AI49" s="1047"/>
      <c r="AJ49" s="1047"/>
      <c r="AK49" s="1047"/>
      <c r="AL49" s="1047"/>
      <c r="AM49" s="1047"/>
      <c r="AN49" s="1047"/>
      <c r="AO49" s="1047"/>
      <c r="AP49" s="1047"/>
      <c r="AQ49" s="1047"/>
    </row>
    <row r="50" spans="1:43">
      <c r="A50" s="1047"/>
      <c r="B50" s="1047"/>
      <c r="C50" s="1047"/>
      <c r="D50" s="1047"/>
      <c r="E50" s="1047"/>
      <c r="F50" s="1047"/>
      <c r="G50" s="1047"/>
      <c r="H50" s="1047"/>
      <c r="I50" s="1047"/>
      <c r="J50" s="1047"/>
      <c r="K50" s="1047"/>
      <c r="L50" s="1047"/>
      <c r="M50" s="1047"/>
      <c r="N50" s="1047"/>
      <c r="O50" s="1047"/>
      <c r="P50" s="1047"/>
      <c r="Q50" s="1047"/>
      <c r="R50" s="1047"/>
      <c r="S50" s="1047"/>
      <c r="T50" s="1047"/>
      <c r="U50" s="1047"/>
      <c r="V50" s="1047"/>
      <c r="W50" s="1047"/>
      <c r="X50" s="1047"/>
      <c r="Y50" s="1047"/>
      <c r="Z50" s="1047"/>
      <c r="AA50" s="1047"/>
      <c r="AB50" s="1047"/>
      <c r="AC50" s="1047"/>
      <c r="AD50" s="1047"/>
      <c r="AE50" s="1047"/>
      <c r="AF50" s="1047"/>
      <c r="AG50" s="1047"/>
      <c r="AH50" s="1047"/>
      <c r="AI50" s="1047"/>
      <c r="AJ50" s="1047"/>
      <c r="AK50" s="1047"/>
      <c r="AL50" s="1047"/>
      <c r="AM50" s="1047"/>
      <c r="AN50" s="1047"/>
      <c r="AO50" s="1047"/>
      <c r="AP50" s="1047"/>
      <c r="AQ50" s="1047"/>
    </row>
  </sheetData>
  <mergeCells count="25">
    <mergeCell ref="Z1:AD1"/>
    <mergeCell ref="AG1:AG36"/>
    <mergeCell ref="W2:AE2"/>
    <mergeCell ref="B4:AD4"/>
    <mergeCell ref="U8:AE8"/>
    <mergeCell ref="U9:AE9"/>
    <mergeCell ref="U10:AE10"/>
    <mergeCell ref="B12:AD14"/>
    <mergeCell ref="B16:AD16"/>
    <mergeCell ref="B18:H18"/>
    <mergeCell ref="I18:AE18"/>
    <mergeCell ref="C23:H23"/>
    <mergeCell ref="I23:AC23"/>
    <mergeCell ref="C24:H24"/>
    <mergeCell ref="I24:AC24"/>
    <mergeCell ref="C29:H29"/>
    <mergeCell ref="C25:H25"/>
    <mergeCell ref="I25:AC25"/>
    <mergeCell ref="I29:AC29"/>
    <mergeCell ref="C26:H26"/>
    <mergeCell ref="I26:AC26"/>
    <mergeCell ref="C27:H27"/>
    <mergeCell ref="I27:AC27"/>
    <mergeCell ref="C28:H28"/>
    <mergeCell ref="I28:AC28"/>
  </mergeCells>
  <phoneticPr fontId="8"/>
  <conditionalFormatting sqref="AH39:AO39">
    <cfRule type="cellIs" dxfId="1" priority="1" stopIfTrue="1" operator="equal">
      <formula>0</formula>
    </cfRule>
  </conditionalFormatting>
  <pageMargins left="0.78700000000000003" right="0.78700000000000003" top="0.98399999999999999" bottom="0.98399999999999999" header="0.51200000000000001" footer="0.51200000000000001"/>
  <pageSetup paperSize="9" orientation="portrait" r:id="rId1"/>
  <headerFooter alignWithMargins="0"/>
  <colBreaks count="1" manualBreakCount="1">
    <brk id="31" max="1048575" man="1"/>
  </col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30</vt:i4>
      </vt:variant>
      <vt:variant>
        <vt:lpstr>名前付き一覧</vt:lpstr>
      </vt:variant>
      <vt:variant>
        <vt:i4>35</vt:i4>
      </vt:variant>
    </vt:vector>
  </HeadingPairs>
  <TitlesOfParts>
    <vt:vector size="65" baseType="lpstr">
      <vt:lpstr>様式1-1</vt:lpstr>
      <vt:lpstr>様式1-2</vt:lpstr>
      <vt:lpstr>様式1-3</vt:lpstr>
      <vt:lpstr>様式1-4</vt:lpstr>
      <vt:lpstr>様式1-5</vt:lpstr>
      <vt:lpstr>様式1-6</vt:lpstr>
      <vt:lpstr>様式1-7</vt:lpstr>
      <vt:lpstr>様式1-8</vt:lpstr>
      <vt:lpstr>様式１-９</vt:lpstr>
      <vt:lpstr>様式1-10</vt:lpstr>
      <vt:lpstr>様式5-1</vt:lpstr>
      <vt:lpstr>様式5-2</vt:lpstr>
      <vt:lpstr>様式5-3</vt:lpstr>
      <vt:lpstr>様式5-4</vt:lpstr>
      <vt:lpstr>様式5-5</vt:lpstr>
      <vt:lpstr>様式5-6</vt:lpstr>
      <vt:lpstr>様式5-7</vt:lpstr>
      <vt:lpstr>様式5-8</vt:lpstr>
      <vt:lpstr>様式5-9</vt:lpstr>
      <vt:lpstr>様式5-10</vt:lpstr>
      <vt:lpstr>様式5-11</vt:lpstr>
      <vt:lpstr>様式7-8</vt:lpstr>
      <vt:lpstr>様式9-1</vt:lpstr>
      <vt:lpstr>様式9-2</vt:lpstr>
      <vt:lpstr>様式9-3-1</vt:lpstr>
      <vt:lpstr>様式9-3-２</vt:lpstr>
      <vt:lpstr>様式9-4-1</vt:lpstr>
      <vt:lpstr>様式9-4-2</vt:lpstr>
      <vt:lpstr>様式9-5</vt:lpstr>
      <vt:lpstr>様式9-7</vt:lpstr>
      <vt:lpstr>'様式1-1'!Print_Area</vt:lpstr>
      <vt:lpstr>'様式1-10'!Print_Area</vt:lpstr>
      <vt:lpstr>'様式1-2'!Print_Area</vt:lpstr>
      <vt:lpstr>'様式1-3'!Print_Area</vt:lpstr>
      <vt:lpstr>'様式1-4'!Print_Area</vt:lpstr>
      <vt:lpstr>'様式1-5'!Print_Area</vt:lpstr>
      <vt:lpstr>'様式1-6'!Print_Area</vt:lpstr>
      <vt:lpstr>'様式1-7'!Print_Area</vt:lpstr>
      <vt:lpstr>'様式1-8'!Print_Area</vt:lpstr>
      <vt:lpstr>'様式１-９'!Print_Area</vt:lpstr>
      <vt:lpstr>'様式5-1'!Print_Area</vt:lpstr>
      <vt:lpstr>'様式5-10'!Print_Area</vt:lpstr>
      <vt:lpstr>'様式5-11'!Print_Area</vt:lpstr>
      <vt:lpstr>'様式5-2'!Print_Area</vt:lpstr>
      <vt:lpstr>'様式5-3'!Print_Area</vt:lpstr>
      <vt:lpstr>'様式5-4'!Print_Area</vt:lpstr>
      <vt:lpstr>'様式5-5'!Print_Area</vt:lpstr>
      <vt:lpstr>'様式5-6'!Print_Area</vt:lpstr>
      <vt:lpstr>'様式5-7'!Print_Area</vt:lpstr>
      <vt:lpstr>'様式5-8'!Print_Area</vt:lpstr>
      <vt:lpstr>'様式5-9'!Print_Area</vt:lpstr>
      <vt:lpstr>'様式7-8'!Print_Area</vt:lpstr>
      <vt:lpstr>'様式9-1'!Print_Area</vt:lpstr>
      <vt:lpstr>'様式9-2'!Print_Area</vt:lpstr>
      <vt:lpstr>'様式9-3-1'!Print_Area</vt:lpstr>
      <vt:lpstr>'様式9-3-２'!Print_Area</vt:lpstr>
      <vt:lpstr>'様式9-4-1'!Print_Area</vt:lpstr>
      <vt:lpstr>'様式9-4-2'!Print_Area</vt:lpstr>
      <vt:lpstr>'様式9-7'!Print_Area</vt:lpstr>
      <vt:lpstr>'様式1-6'!Print_Titles</vt:lpstr>
      <vt:lpstr>'様式5-5'!Print_Titles</vt:lpstr>
      <vt:lpstr>'様式7-8'!Print_Titles</vt:lpstr>
      <vt:lpstr>'様式9-2'!Print_Titles</vt:lpstr>
      <vt:lpstr>'様式9-3-1'!Print_Titles</vt:lpstr>
      <vt:lpstr>'様式9-3-２'!Print_Titles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2022-07-22T07:12:07Z</cp:lastPrinted>
  <dcterms:created xsi:type="dcterms:W3CDTF">2022-06-30T00:40:38Z</dcterms:created>
  <dcterms:modified xsi:type="dcterms:W3CDTF">2022-09-13T05:02:05Z</dcterms:modified>
</cp:coreProperties>
</file>