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rv1\ファイルサーバリンク\教育総務部施設整備課\30事業チーム\21空調設備整備事業（ＰＦＩ）\01小学校空調設備整備事業（平成30年度事業契約）\31実施方針～決定まで\33 180720事業契約書等公表\様式集\"/>
    </mc:Choice>
  </mc:AlternateContent>
  <bookViews>
    <workbookView xWindow="0" yWindow="0" windowWidth="19200" windowHeight="6765" tabRatio="881"/>
  </bookViews>
  <sheets>
    <sheet name="様式1-1" sheetId="45" r:id="rId1"/>
    <sheet name="様式1-2" sheetId="46" r:id="rId2"/>
    <sheet name="様式1-3" sheetId="47" r:id="rId3"/>
    <sheet name="様式1-4" sheetId="48" r:id="rId4"/>
    <sheet name="様式1-5" sheetId="80" r:id="rId5"/>
    <sheet name="様式1-6" sheetId="81" r:id="rId6"/>
    <sheet name="様式1-7" sheetId="63" r:id="rId7"/>
    <sheet name="様式1-8" sheetId="64" r:id="rId8"/>
    <sheet name="様式5-1" sheetId="1" r:id="rId9"/>
    <sheet name="様式5-2" sheetId="65" r:id="rId10"/>
    <sheet name="様式5-3" sheetId="70" r:id="rId11"/>
    <sheet name="様式5-4" sheetId="56" r:id="rId12"/>
    <sheet name="様式5-5" sheetId="71" r:id="rId13"/>
    <sheet name="様式5-6" sheetId="13" r:id="rId14"/>
    <sheet name="様式5-7" sheetId="72" r:id="rId15"/>
    <sheet name="様式5-8" sheetId="57" r:id="rId16"/>
    <sheet name="様式5-9" sheetId="16" r:id="rId17"/>
    <sheet name="様式5-10" sheetId="60" r:id="rId18"/>
    <sheet name="様式5-11" sheetId="67" r:id="rId19"/>
    <sheet name="様式7-8" sheetId="24" r:id="rId20"/>
    <sheet name="様式9-1" sheetId="69" r:id="rId21"/>
    <sheet name="様式9-2 " sheetId="73" r:id="rId22"/>
    <sheet name="様式9-3 " sheetId="74" r:id="rId23"/>
    <sheet name="様式9-4" sheetId="75" r:id="rId24"/>
    <sheet name="様式9-5" sheetId="76" r:id="rId25"/>
    <sheet name="別紙1" sheetId="82" r:id="rId26"/>
    <sheet name="別紙2" sheetId="78" r:id="rId27"/>
    <sheet name="別紙3" sheetId="79" r:id="rId28"/>
  </sheets>
  <definedNames>
    <definedName name="_1_0T_学校" localSheetId="25">#REF!</definedName>
    <definedName name="_1_0T_学校" localSheetId="27">#REF!</definedName>
    <definedName name="_1_0T_学校" localSheetId="5">#REF!</definedName>
    <definedName name="_1_0T_学校" localSheetId="6">#REF!</definedName>
    <definedName name="_1_0T_学校" localSheetId="7">#REF!</definedName>
    <definedName name="_1_0T_学校" localSheetId="9">#REF!</definedName>
    <definedName name="_1_0T_学校" localSheetId="12">#REF!</definedName>
    <definedName name="_1_0T_学校" localSheetId="14">#REF!</definedName>
    <definedName name="_1_0T_学校" localSheetId="15">#REF!</definedName>
    <definedName name="_1_0T_学校" localSheetId="20">#REF!</definedName>
    <definedName name="_1_0T_学校">#REF!</definedName>
    <definedName name="EHPIN" localSheetId="25">#REF!</definedName>
    <definedName name="EHPIN" localSheetId="27">#REF!</definedName>
    <definedName name="EHPIN" localSheetId="9">#REF!</definedName>
    <definedName name="EHPIN" localSheetId="12">#REF!</definedName>
    <definedName name="EHPIN" localSheetId="14">#REF!</definedName>
    <definedName name="EHPIN" localSheetId="15">#REF!</definedName>
    <definedName name="EHPIN" localSheetId="20">#REF!</definedName>
    <definedName name="EHPIN" localSheetId="21">#REF!</definedName>
    <definedName name="EHPIN" localSheetId="22">#REF!</definedName>
    <definedName name="EHPIN" localSheetId="24">#REF!</definedName>
    <definedName name="EHPIN">#REF!</definedName>
    <definedName name="EHPOUT" localSheetId="25">#REF!</definedName>
    <definedName name="EHPOUT" localSheetId="27">#REF!</definedName>
    <definedName name="EHPOUT" localSheetId="9">#REF!</definedName>
    <definedName name="EHPOUT" localSheetId="12">#REF!</definedName>
    <definedName name="EHPOUT" localSheetId="14">#REF!</definedName>
    <definedName name="EHPOUT" localSheetId="15">#REF!</definedName>
    <definedName name="EHPOUT" localSheetId="20">#REF!</definedName>
    <definedName name="EHPOUT" localSheetId="22">#REF!</definedName>
    <definedName name="EHPOUT">#REF!</definedName>
    <definedName name="FAX" localSheetId="25">#REF!</definedName>
    <definedName name="FAX" localSheetId="27">#REF!</definedName>
    <definedName name="FAX" localSheetId="9">#REF!</definedName>
    <definedName name="FAX" localSheetId="12">#REF!</definedName>
    <definedName name="FAX" localSheetId="14">#REF!</definedName>
    <definedName name="FAX" localSheetId="15">#REF!</definedName>
    <definedName name="FAX" localSheetId="20">#REF!</definedName>
    <definedName name="FAX" localSheetId="22">#REF!</definedName>
    <definedName name="FAX">#REF!</definedName>
    <definedName name="GHPIN" localSheetId="25">#REF!</definedName>
    <definedName name="GHPIN" localSheetId="27">#REF!</definedName>
    <definedName name="GHPIN" localSheetId="9">#REF!</definedName>
    <definedName name="GHPIN" localSheetId="12">#REF!</definedName>
    <definedName name="GHPIN" localSheetId="14">#REF!</definedName>
    <definedName name="GHPIN" localSheetId="15">#REF!</definedName>
    <definedName name="GHPIN" localSheetId="20">#REF!</definedName>
    <definedName name="GHPIN">#REF!</definedName>
    <definedName name="GHPOUT" localSheetId="25">#REF!</definedName>
    <definedName name="GHPOUT" localSheetId="27">#REF!</definedName>
    <definedName name="GHPOUT" localSheetId="9">#REF!</definedName>
    <definedName name="GHPOUT" localSheetId="12">#REF!</definedName>
    <definedName name="GHPOUT" localSheetId="14">#REF!</definedName>
    <definedName name="GHPOUT" localSheetId="15">#REF!</definedName>
    <definedName name="GHPOUT" localSheetId="20">#REF!</definedName>
    <definedName name="GHPOUT">#REF!</definedName>
    <definedName name="INVIN" localSheetId="25">#REF!</definedName>
    <definedName name="INVIN" localSheetId="27">#REF!</definedName>
    <definedName name="INVIN" localSheetId="9">#REF!</definedName>
    <definedName name="INVIN" localSheetId="12">#REF!</definedName>
    <definedName name="INVIN" localSheetId="14">#REF!</definedName>
    <definedName name="INVIN" localSheetId="15">#REF!</definedName>
    <definedName name="INVIN" localSheetId="20">#REF!</definedName>
    <definedName name="INVIN">#REF!</definedName>
    <definedName name="INVOUT" localSheetId="25">#REF!</definedName>
    <definedName name="INVOUT" localSheetId="27">#REF!</definedName>
    <definedName name="INVOUT" localSheetId="9">#REF!</definedName>
    <definedName name="INVOUT" localSheetId="12">#REF!</definedName>
    <definedName name="INVOUT" localSheetId="14">#REF!</definedName>
    <definedName name="INVOUT" localSheetId="15">#REF!</definedName>
    <definedName name="INVOUT" localSheetId="20">#REF!</definedName>
    <definedName name="INVOUT">#REF!</definedName>
    <definedName name="_xlnm.Print_Area" localSheetId="0">'様式1-1'!$A$1:$E$39</definedName>
    <definedName name="_xlnm.Print_Area" localSheetId="1">'様式1-2'!$A$1:$M$34</definedName>
    <definedName name="_xlnm.Print_Area" localSheetId="2">'様式1-3'!$A$1:$E$39</definedName>
    <definedName name="_xlnm.Print_Area" localSheetId="3">'様式1-4'!$A$1:$M$33</definedName>
    <definedName name="_xlnm.Print_Area" localSheetId="4">'様式1-5'!$A$1:$AE$38</definedName>
    <definedName name="_xlnm.Print_Area" localSheetId="5">'様式1-6'!$A$1:$AF$36</definedName>
    <definedName name="_xlnm.Print_Area" localSheetId="6">'様式1-7'!$A$1:$AE$35</definedName>
    <definedName name="_xlnm.Print_Area" localSheetId="7">'様式1-8'!$A$1:$AE$40</definedName>
    <definedName name="_xlnm.Print_Area" localSheetId="8">'様式5-1'!$A$1:$F$59</definedName>
    <definedName name="_xlnm.Print_Area" localSheetId="17">'様式5-10'!$A$1:$P$26</definedName>
    <definedName name="_xlnm.Print_Area" localSheetId="9">'様式5-2'!$A$1:$K$51</definedName>
    <definedName name="_xlnm.Print_Area" localSheetId="11">'様式5-4'!$A$1:$F$65</definedName>
    <definedName name="_xlnm.Print_Area" localSheetId="13">'様式5-6'!$A$1:$K$45</definedName>
    <definedName name="_xlnm.Print_Area" localSheetId="15">'様式5-8'!$A$1:$F$63</definedName>
    <definedName name="_xlnm.Print_Area" localSheetId="16">'様式5-9'!$A$1:$K$42</definedName>
    <definedName name="_xlnm.Print_Area" localSheetId="19">'様式7-8'!$A$1:$N$33</definedName>
    <definedName name="_xlnm.Print_Area" localSheetId="20">'様式9-1'!$A$1:$F$59</definedName>
    <definedName name="_xlnm.Print_Area" localSheetId="21">'様式9-2 '!$A$1:$T$116</definedName>
    <definedName name="_xlnm.Print_Area" localSheetId="22">'様式9-3 '!$A$1:$L$123</definedName>
    <definedName name="_xlnm.Print_Area" localSheetId="23">'様式9-4'!$A$1:$Y$88</definedName>
    <definedName name="_xlnm.Print_Area" localSheetId="24">'様式9-5'!$A$1:$N$56</definedName>
    <definedName name="_xlnm.Print_Titles" localSheetId="21">'様式9-2 '!$1:$7</definedName>
    <definedName name="_xlnm.Print_Titles" localSheetId="22">'様式9-3 '!$1:$6</definedName>
    <definedName name="school" localSheetId="25">#REF!</definedName>
    <definedName name="school" localSheetId="27">#REF!</definedName>
    <definedName name="school" localSheetId="9">#REF!</definedName>
    <definedName name="school" localSheetId="12">#REF!</definedName>
    <definedName name="school" localSheetId="14">#REF!</definedName>
    <definedName name="school" localSheetId="15">#REF!</definedName>
    <definedName name="school" localSheetId="20">#REF!</definedName>
    <definedName name="school" localSheetId="21">'様式9-2 '!$A$8:$B$109</definedName>
    <definedName name="school">#REF!</definedName>
    <definedName name="schoolname" localSheetId="25">#REF!</definedName>
    <definedName name="schoolname" localSheetId="27">#REF!</definedName>
    <definedName name="schoolname" localSheetId="9">#REF!</definedName>
    <definedName name="schoolname" localSheetId="12">#REF!</definedName>
    <definedName name="schoolname" localSheetId="14">#REF!</definedName>
    <definedName name="schoolname" localSheetId="15">#REF!</definedName>
    <definedName name="schoolname" localSheetId="20">#REF!</definedName>
    <definedName name="schoolname">#REF!</definedName>
    <definedName name="TEL" localSheetId="25">#REF!</definedName>
    <definedName name="TEL" localSheetId="27">#REF!</definedName>
    <definedName name="TEL" localSheetId="9">#REF!</definedName>
    <definedName name="TEL" localSheetId="12">#REF!</definedName>
    <definedName name="TEL" localSheetId="14">#REF!</definedName>
    <definedName name="TEL" localSheetId="15">#REF!</definedName>
    <definedName name="TEL" localSheetId="20">#REF!</definedName>
    <definedName name="TEL" localSheetId="21">#REF!</definedName>
    <definedName name="TEL">#REF!</definedName>
    <definedName name="Z_1BCB13DC_95F3_4B99_A7CD_CB939C3273DB_.wvu.PrintArea" localSheetId="7" hidden="1">'様式1-8'!$A$1:$AE$40</definedName>
    <definedName name="Z_1E432D73_D559_4735_96E9_E42C2997E3E5_.wvu.PrintArea" localSheetId="8" hidden="1">'様式5-1'!$A$1:$F$59</definedName>
    <definedName name="Z_1E432D73_D559_4735_96E9_E42C2997E3E5_.wvu.PrintArea" localSheetId="9" hidden="1">'様式5-2'!$A$1:$L$53</definedName>
    <definedName name="Z_1E432D73_D559_4735_96E9_E42C2997E3E5_.wvu.PrintArea" localSheetId="13" hidden="1">'様式5-6'!$A$1:$K$45</definedName>
    <definedName name="Z_1E432D73_D559_4735_96E9_E42C2997E3E5_.wvu.PrintArea" localSheetId="16" hidden="1">'様式5-9'!$A$1:$K$43</definedName>
    <definedName name="Z_1E432D73_D559_4735_96E9_E42C2997E3E5_.wvu.PrintArea" localSheetId="20" hidden="1">'様式9-1'!$A$1:$F$59</definedName>
    <definedName name="Z_33DA35B7_ABBE_4501_A920_4DDCA9D7D0D6_.wvu.PrintArea" localSheetId="4" hidden="1">'様式1-5'!$A$1:$AE$38</definedName>
    <definedName name="Z_33DA35B7_ABBE_4501_A920_4DDCA9D7D0D6_.wvu.PrintArea" localSheetId="5" hidden="1">'様式1-6'!$B$1:$AF$36</definedName>
    <definedName name="Z_33DA35B7_ABBE_4501_A920_4DDCA9D7D0D6_.wvu.PrintArea" localSheetId="6" hidden="1">'様式1-7'!$A$1:$AE$35</definedName>
    <definedName name="Z_36C445CC_D594_4D4E_AC55_4FA536BA7E56_.wvu.PrintArea" localSheetId="7" hidden="1">'様式1-8'!$A$1:$AE$40</definedName>
    <definedName name="Z_979162ED_FCC6_4A2A_8F1C_D8F82B2A4B7F_.wvu.PrintArea" localSheetId="7" hidden="1">'様式1-8'!$A$1:$AE$40</definedName>
    <definedName name="Z_CB4F0228_B843_4866_A605_6E13EB560BD4_.wvu.PrintArea" localSheetId="4" hidden="1">'様式1-5'!$A$1:$AE$38</definedName>
    <definedName name="Z_CB4F0228_B843_4866_A605_6E13EB560BD4_.wvu.PrintArea" localSheetId="5" hidden="1">'様式1-6'!$B$1:$AF$36</definedName>
    <definedName name="Z_CB4F0228_B843_4866_A605_6E13EB560BD4_.wvu.PrintArea" localSheetId="6" hidden="1">'様式1-7'!$A$1:$AE$35</definedName>
    <definedName name="Z_D82D77C2_77EC_43FF_8605_1279ACF5C218_.wvu.PrintArea" localSheetId="7" hidden="1">'様式1-8'!$A$1:$AE$40</definedName>
    <definedName name="Z_EA5818E3_79DA_4EF1_B123_D5EE035E32C5_.wvu.PrintArea" localSheetId="4" hidden="1">'様式1-5'!$A$1:$AE$38</definedName>
    <definedName name="Z_EA5818E3_79DA_4EF1_B123_D5EE035E32C5_.wvu.PrintArea" localSheetId="5" hidden="1">'様式1-6'!$B$1:$AF$36</definedName>
    <definedName name="Z_EA5818E3_79DA_4EF1_B123_D5EE035E32C5_.wvu.PrintArea" localSheetId="6" hidden="1">'様式1-7'!$A$1:$AE$35</definedName>
    <definedName name="Z_EA5818E3_79DA_4EF1_B123_D5EE035E32C5_.wvu.Rows" localSheetId="4" hidden="1">'様式1-5'!$36:$37</definedName>
    <definedName name="Z_EA5818E3_79DA_4EF1_B123_D5EE035E32C5_.wvu.Rows" localSheetId="5" hidden="1">'様式1-6'!#REF!</definedName>
    <definedName name="Z_EA5818E3_79DA_4EF1_B123_D5EE035E32C5_.wvu.Rows" localSheetId="6" hidden="1">'様式1-7'!#REF!</definedName>
    <definedName name="システム" localSheetId="25">#REF!</definedName>
    <definedName name="システム" localSheetId="27">#REF!</definedName>
    <definedName name="システム" localSheetId="18">#REF!</definedName>
    <definedName name="システム" localSheetId="9">#REF!</definedName>
    <definedName name="システム" localSheetId="12">#REF!</definedName>
    <definedName name="システム" localSheetId="14">#REF!</definedName>
    <definedName name="システム" localSheetId="15">#REF!</definedName>
    <definedName name="システム" localSheetId="20">#REF!</definedName>
    <definedName name="システム" localSheetId="21">#REF!</definedName>
    <definedName name="システム">#REF!</definedName>
    <definedName name="回答部署" localSheetId="25">#REF!</definedName>
    <definedName name="回答部署" localSheetId="27">#REF!</definedName>
    <definedName name="回答部署" localSheetId="9">#REF!</definedName>
    <definedName name="回答部署" localSheetId="12">#REF!</definedName>
    <definedName name="回答部署" localSheetId="14">#REF!</definedName>
    <definedName name="回答部署" localSheetId="15">#REF!</definedName>
    <definedName name="回答部署" localSheetId="20">#REF!</definedName>
    <definedName name="回答部署" localSheetId="21">#REF!</definedName>
    <definedName name="回答部署">#REF!</definedName>
    <definedName name="関連項目" localSheetId="25">#REF!</definedName>
    <definedName name="関連項目" localSheetId="27">#REF!</definedName>
    <definedName name="関連項目" localSheetId="9">#REF!</definedName>
    <definedName name="関連項目" localSheetId="12">#REF!</definedName>
    <definedName name="関連項目" localSheetId="14">#REF!</definedName>
    <definedName name="関連項目" localSheetId="15">#REF!</definedName>
    <definedName name="関連項目" localSheetId="20">#REF!</definedName>
    <definedName name="関連項目">#REF!</definedName>
    <definedName name="支店" localSheetId="25">#REF!</definedName>
    <definedName name="支店" localSheetId="27">#REF!</definedName>
    <definedName name="支店" localSheetId="9">#REF!</definedName>
    <definedName name="支店" localSheetId="12">#REF!</definedName>
    <definedName name="支店" localSheetId="14">#REF!</definedName>
    <definedName name="支店" localSheetId="15">#REF!</definedName>
    <definedName name="支店" localSheetId="20">#REF!</definedName>
    <definedName name="支店">#REF!</definedName>
    <definedName name="電源" localSheetId="25">#REF!</definedName>
    <definedName name="電源" localSheetId="27">#REF!</definedName>
    <definedName name="電源" localSheetId="9">#REF!</definedName>
    <definedName name="電源" localSheetId="12">#REF!</definedName>
    <definedName name="電源" localSheetId="14">#REF!</definedName>
    <definedName name="電源" localSheetId="15">#REF!</definedName>
    <definedName name="電源" localSheetId="20">#REF!</definedName>
    <definedName name="電源">#REF!</definedName>
    <definedName name="日付" localSheetId="25">#REF!</definedName>
    <definedName name="日付" localSheetId="27">#REF!</definedName>
    <definedName name="日付" localSheetId="9">#REF!</definedName>
    <definedName name="日付" localSheetId="12">#REF!</definedName>
    <definedName name="日付" localSheetId="14">#REF!</definedName>
    <definedName name="日付" localSheetId="15">#REF!</definedName>
    <definedName name="日付" localSheetId="20">#REF!</definedName>
    <definedName name="日付">#REF!</definedName>
    <definedName name="標準" localSheetId="25">#REF!</definedName>
    <definedName name="標準" localSheetId="27">#REF!</definedName>
    <definedName name="標準" localSheetId="9">#REF!</definedName>
    <definedName name="標準" localSheetId="12">#REF!</definedName>
    <definedName name="標準" localSheetId="14">#REF!</definedName>
    <definedName name="標準" localSheetId="15">#REF!</definedName>
    <definedName name="標準" localSheetId="20">#REF!</definedName>
    <definedName name="標準">#REF!</definedName>
    <definedName name="補助キーワード" localSheetId="25">#REF!</definedName>
    <definedName name="補助キーワード" localSheetId="27">#REF!</definedName>
    <definedName name="補助キーワード" localSheetId="9">#REF!</definedName>
    <definedName name="補助キーワード" localSheetId="12">#REF!</definedName>
    <definedName name="補助キーワード" localSheetId="14">#REF!</definedName>
    <definedName name="補助キーワード" localSheetId="15">#REF!</definedName>
    <definedName name="補助キーワード" localSheetId="20">#REF!</definedName>
    <definedName name="補助キーワード">#REF!</definedName>
    <definedName name="問合せ部署" localSheetId="25">#REF!</definedName>
    <definedName name="問合せ部署" localSheetId="27">#REF!</definedName>
    <definedName name="問合せ部署" localSheetId="9">#REF!</definedName>
    <definedName name="問合せ部署" localSheetId="12">#REF!</definedName>
    <definedName name="問合せ部署" localSheetId="14">#REF!</definedName>
    <definedName name="問合せ部署" localSheetId="15">#REF!</definedName>
    <definedName name="問合せ部署" localSheetId="20">#REF!</definedName>
    <definedName name="問合せ部署">#REF!</definedName>
    <definedName name="用途" localSheetId="25">#REF!</definedName>
    <definedName name="用途" localSheetId="27">#REF!</definedName>
    <definedName name="用途" localSheetId="9">#REF!</definedName>
    <definedName name="用途" localSheetId="12">#REF!</definedName>
    <definedName name="用途" localSheetId="14">#REF!</definedName>
    <definedName name="用途" localSheetId="15">#REF!</definedName>
    <definedName name="用途" localSheetId="20">#REF!</definedName>
    <definedName name="用途">#REF!</definedName>
  </definedNames>
  <calcPr calcId="152511"/>
  <customWorkbookViews>
    <customWorkbookView name="吉田健二 - 個人用ビュー" guid="{1E432D73-D559-4735-96E9-E42C2997E3E5}" mergeInterval="0" personalView="1" maximized="1" windowWidth="1020" windowHeight="536" activeSheetId="2"/>
  </customWorkbookViews>
</workbook>
</file>

<file path=xl/calcChain.xml><?xml version="1.0" encoding="utf-8"?>
<calcChain xmlns="http://schemas.openxmlformats.org/spreadsheetml/2006/main">
  <c r="I109" i="73" l="1"/>
  <c r="F109" i="73"/>
  <c r="I107" i="73"/>
  <c r="F107" i="73"/>
  <c r="I105" i="73"/>
  <c r="F105" i="73"/>
  <c r="I103" i="73"/>
  <c r="F103" i="73"/>
  <c r="I99" i="73"/>
  <c r="F99" i="73"/>
  <c r="I97" i="73"/>
  <c r="F97" i="73"/>
  <c r="I95" i="73"/>
  <c r="F95" i="73"/>
  <c r="I93" i="73"/>
  <c r="F93" i="73"/>
  <c r="I91" i="73"/>
  <c r="F91" i="73"/>
  <c r="I89" i="73"/>
  <c r="F89" i="73"/>
  <c r="I87" i="73"/>
  <c r="F87" i="73"/>
  <c r="I85" i="73"/>
  <c r="F85" i="73"/>
  <c r="I83" i="73"/>
  <c r="F83" i="73"/>
  <c r="I81" i="73"/>
  <c r="F81" i="73"/>
  <c r="I79" i="73"/>
  <c r="F79" i="73"/>
  <c r="I77" i="73"/>
  <c r="F77" i="73"/>
  <c r="I73" i="73"/>
  <c r="F73" i="73"/>
  <c r="I71" i="73"/>
  <c r="F71" i="73"/>
  <c r="I69" i="73"/>
  <c r="F69" i="73"/>
  <c r="I67" i="73"/>
  <c r="F67" i="73"/>
  <c r="I65" i="73"/>
  <c r="F65" i="73"/>
  <c r="I63" i="73"/>
  <c r="F63" i="73"/>
  <c r="I61" i="73"/>
  <c r="F61" i="73"/>
  <c r="I59" i="73"/>
  <c r="F59" i="73"/>
  <c r="I57" i="73"/>
  <c r="F57" i="73"/>
  <c r="I55" i="73"/>
  <c r="F55" i="73"/>
  <c r="I53" i="73"/>
  <c r="F53" i="73"/>
  <c r="I51" i="73"/>
  <c r="F51" i="73"/>
  <c r="I49" i="73"/>
  <c r="F49" i="73"/>
  <c r="I47" i="73"/>
  <c r="F47" i="73"/>
  <c r="I45" i="73"/>
  <c r="F45" i="73"/>
  <c r="I43" i="73"/>
  <c r="F43" i="73"/>
  <c r="I41" i="73"/>
  <c r="F41" i="73"/>
  <c r="I39" i="73"/>
  <c r="F39" i="73"/>
  <c r="I37" i="73"/>
  <c r="F37" i="73"/>
  <c r="I35" i="73"/>
  <c r="F35" i="73"/>
  <c r="I31" i="73"/>
  <c r="F31" i="73"/>
  <c r="I29" i="73"/>
  <c r="F29" i="73"/>
  <c r="I27" i="73"/>
  <c r="F27" i="73"/>
  <c r="I25" i="73"/>
  <c r="F25" i="73"/>
  <c r="I23" i="73"/>
  <c r="F23" i="73"/>
  <c r="I21" i="73"/>
  <c r="F21" i="73"/>
  <c r="I19" i="73"/>
  <c r="F19" i="73"/>
  <c r="I17" i="73"/>
  <c r="F17" i="73"/>
  <c r="I15" i="73"/>
  <c r="F15" i="73"/>
  <c r="I13" i="73"/>
  <c r="F13" i="73"/>
  <c r="I11" i="73"/>
  <c r="F11" i="73"/>
  <c r="I102" i="73" l="1"/>
  <c r="C70" i="73"/>
  <c r="C32" i="73"/>
  <c r="C16" i="73"/>
  <c r="K110" i="74" l="1"/>
  <c r="K109" i="74"/>
  <c r="K108" i="74"/>
  <c r="K107" i="74"/>
  <c r="K106" i="74"/>
  <c r="K105" i="74"/>
  <c r="K104" i="74"/>
  <c r="K103" i="74"/>
  <c r="K102" i="74"/>
  <c r="K101" i="74"/>
  <c r="K100" i="74"/>
  <c r="K99" i="74"/>
  <c r="K98" i="74"/>
  <c r="K97" i="74"/>
  <c r="K96" i="74"/>
  <c r="K95" i="74"/>
  <c r="K94" i="74"/>
  <c r="K93" i="74"/>
  <c r="K92" i="74"/>
  <c r="K91" i="74"/>
  <c r="K90" i="74"/>
  <c r="K89" i="74"/>
  <c r="K88" i="74"/>
  <c r="K87" i="74"/>
  <c r="K86" i="74"/>
  <c r="K85" i="74"/>
  <c r="K84" i="74"/>
  <c r="K83" i="74"/>
  <c r="K82" i="74"/>
  <c r="K81" i="74"/>
  <c r="K80" i="74"/>
  <c r="K79" i="74"/>
  <c r="K78" i="74"/>
  <c r="K77" i="74"/>
  <c r="K76" i="74"/>
  <c r="K75" i="74"/>
  <c r="K74" i="74"/>
  <c r="K73" i="74"/>
  <c r="K72" i="74"/>
  <c r="K71" i="74"/>
  <c r="K70" i="74"/>
  <c r="K69" i="74"/>
  <c r="K68" i="74"/>
  <c r="K67" i="74"/>
  <c r="K66" i="74"/>
  <c r="K65" i="74"/>
  <c r="K64" i="74"/>
  <c r="K63" i="74"/>
  <c r="K62" i="74"/>
  <c r="K61" i="74"/>
  <c r="K60" i="74"/>
  <c r="K59" i="74"/>
  <c r="K58" i="74"/>
  <c r="K57" i="74"/>
  <c r="K56" i="74"/>
  <c r="K55" i="74"/>
  <c r="K54" i="74"/>
  <c r="K53" i="74"/>
  <c r="K52" i="74"/>
  <c r="K51" i="74"/>
  <c r="K50" i="74"/>
  <c r="K49" i="74"/>
  <c r="K48" i="74"/>
  <c r="K47" i="74"/>
  <c r="K46" i="74"/>
  <c r="K45" i="74"/>
  <c r="K44" i="74"/>
  <c r="K43" i="74"/>
  <c r="K42" i="74"/>
  <c r="K41" i="74"/>
  <c r="K40" i="74"/>
  <c r="K39" i="74"/>
  <c r="K38" i="74"/>
  <c r="K37" i="74"/>
  <c r="K36" i="74"/>
  <c r="K35" i="74"/>
  <c r="K34" i="74"/>
  <c r="K33" i="74"/>
  <c r="K32" i="74"/>
  <c r="K31" i="74"/>
  <c r="K30" i="74"/>
  <c r="K29" i="74"/>
  <c r="K28" i="74"/>
  <c r="K27" i="74"/>
  <c r="K26" i="74"/>
  <c r="K25" i="74"/>
  <c r="K24" i="74"/>
  <c r="K23" i="74"/>
  <c r="K22" i="74"/>
  <c r="K21" i="74"/>
  <c r="K20" i="74"/>
  <c r="K19" i="74"/>
  <c r="K18" i="74"/>
  <c r="K17" i="74"/>
  <c r="K16" i="74"/>
  <c r="K15" i="74"/>
  <c r="K14" i="74"/>
  <c r="K13" i="74"/>
  <c r="K12" i="74"/>
  <c r="K11" i="74"/>
  <c r="K10" i="74"/>
  <c r="K9" i="74"/>
  <c r="K8" i="74"/>
  <c r="K7" i="74"/>
  <c r="G110" i="74"/>
  <c r="G109" i="74"/>
  <c r="G108" i="74"/>
  <c r="G107" i="74"/>
  <c r="G106" i="74"/>
  <c r="G105" i="74"/>
  <c r="G104" i="74"/>
  <c r="G103" i="74"/>
  <c r="G102" i="74"/>
  <c r="G101" i="74"/>
  <c r="G100" i="74"/>
  <c r="G99" i="74"/>
  <c r="G98" i="74"/>
  <c r="G97" i="74"/>
  <c r="G96" i="74"/>
  <c r="G95" i="74"/>
  <c r="G94" i="74"/>
  <c r="G93" i="74"/>
  <c r="G92" i="74"/>
  <c r="G91" i="74"/>
  <c r="G90" i="74"/>
  <c r="G89" i="74"/>
  <c r="G88" i="74"/>
  <c r="G87" i="74"/>
  <c r="G86" i="74"/>
  <c r="G85" i="74"/>
  <c r="G84" i="74"/>
  <c r="G83" i="74"/>
  <c r="G82" i="74"/>
  <c r="G81" i="74"/>
  <c r="G80" i="74"/>
  <c r="G79" i="74"/>
  <c r="G78" i="74"/>
  <c r="G77" i="74"/>
  <c r="G76" i="74"/>
  <c r="G75" i="74"/>
  <c r="G74" i="74"/>
  <c r="G73" i="74"/>
  <c r="G72" i="74"/>
  <c r="G71" i="74"/>
  <c r="G70" i="74"/>
  <c r="G69" i="74"/>
  <c r="G68" i="74"/>
  <c r="G67" i="74"/>
  <c r="G66" i="74"/>
  <c r="G65" i="74"/>
  <c r="G64" i="74"/>
  <c r="G63" i="74"/>
  <c r="G62" i="74"/>
  <c r="G61" i="74"/>
  <c r="G60" i="74"/>
  <c r="G59" i="74"/>
  <c r="G58" i="74"/>
  <c r="G57" i="74"/>
  <c r="G56" i="74"/>
  <c r="G55" i="74"/>
  <c r="G54" i="74"/>
  <c r="G53" i="74"/>
  <c r="G52" i="74"/>
  <c r="G51" i="74"/>
  <c r="G50" i="74"/>
  <c r="G49" i="74"/>
  <c r="G48" i="74"/>
  <c r="G47" i="74"/>
  <c r="G46" i="74"/>
  <c r="G45" i="74"/>
  <c r="G44" i="74"/>
  <c r="G43" i="74"/>
  <c r="G42" i="74"/>
  <c r="G41" i="74"/>
  <c r="G40" i="74"/>
  <c r="G39" i="74"/>
  <c r="G38" i="74"/>
  <c r="G37" i="74"/>
  <c r="G36" i="74"/>
  <c r="G35" i="74"/>
  <c r="G34" i="74"/>
  <c r="G33" i="74"/>
  <c r="G32" i="74"/>
  <c r="G31" i="74"/>
  <c r="G30" i="74"/>
  <c r="G29" i="74"/>
  <c r="G28" i="74"/>
  <c r="G27" i="74"/>
  <c r="G26" i="74"/>
  <c r="G25" i="74"/>
  <c r="G24" i="74"/>
  <c r="G23" i="74"/>
  <c r="G22" i="74"/>
  <c r="G21" i="74"/>
  <c r="G20" i="74"/>
  <c r="G19" i="74"/>
  <c r="G18" i="74"/>
  <c r="G17" i="74"/>
  <c r="G16" i="74"/>
  <c r="G15" i="74"/>
  <c r="G14" i="74"/>
  <c r="G13" i="74"/>
  <c r="G12" i="74"/>
  <c r="G11" i="74"/>
  <c r="G10" i="74"/>
  <c r="G9" i="74"/>
  <c r="G8" i="74"/>
  <c r="G7" i="74"/>
  <c r="AN42" i="80" l="1"/>
  <c r="AM42" i="80"/>
  <c r="AL42" i="80"/>
  <c r="AK42" i="80"/>
  <c r="AJ42" i="80"/>
  <c r="AI42" i="80"/>
  <c r="AH42" i="80"/>
  <c r="U84" i="75" l="1"/>
  <c r="U83" i="75"/>
  <c r="U82" i="75"/>
  <c r="U85" i="75" s="1"/>
  <c r="L79" i="75"/>
  <c r="J79" i="75"/>
  <c r="E79" i="75"/>
  <c r="L78" i="75"/>
  <c r="J78" i="75"/>
  <c r="E78" i="75"/>
  <c r="L77" i="75"/>
  <c r="J77" i="75"/>
  <c r="H67" i="75"/>
  <c r="D67" i="75"/>
  <c r="Q66" i="75"/>
  <c r="P65" i="75"/>
  <c r="Q64" i="75"/>
  <c r="P64" i="75"/>
  <c r="X46" i="75" s="1"/>
  <c r="H57" i="75"/>
  <c r="D57" i="75"/>
  <c r="I56" i="75"/>
  <c r="O55" i="75"/>
  <c r="O62" i="75" s="1"/>
  <c r="N55" i="75"/>
  <c r="M55" i="75"/>
  <c r="L55" i="75"/>
  <c r="D55" i="75"/>
  <c r="E54" i="75"/>
  <c r="I53" i="75"/>
  <c r="D52" i="75"/>
  <c r="X49" i="75"/>
  <c r="P49" i="75"/>
  <c r="X48" i="75"/>
  <c r="F48" i="75"/>
  <c r="F51" i="75" s="1"/>
  <c r="X47" i="75"/>
  <c r="K46" i="75"/>
  <c r="J46" i="75"/>
  <c r="J56" i="75" s="1"/>
  <c r="I46" i="75"/>
  <c r="I50" i="75" s="1"/>
  <c r="H46" i="75"/>
  <c r="P45" i="75"/>
  <c r="D45" i="75"/>
  <c r="D49" i="75" s="1"/>
  <c r="P44" i="75"/>
  <c r="Q44" i="75" s="1"/>
  <c r="G44" i="75"/>
  <c r="G54" i="75" s="1"/>
  <c r="F44" i="75"/>
  <c r="F54" i="75" s="1"/>
  <c r="E44" i="75"/>
  <c r="E48" i="75" s="1"/>
  <c r="E51" i="75" s="1"/>
  <c r="R32" i="75"/>
  <c r="E31" i="75"/>
  <c r="D31" i="75"/>
  <c r="N30" i="75"/>
  <c r="M30" i="75"/>
  <c r="J30" i="75"/>
  <c r="I30" i="75"/>
  <c r="F30" i="75"/>
  <c r="E30" i="75"/>
  <c r="N29" i="75"/>
  <c r="M29" i="75"/>
  <c r="J29" i="75"/>
  <c r="I29" i="75"/>
  <c r="F29" i="75"/>
  <c r="E29" i="75"/>
  <c r="N28" i="75"/>
  <c r="M28" i="75"/>
  <c r="J28" i="75"/>
  <c r="I28" i="75"/>
  <c r="F28" i="75"/>
  <c r="E28" i="75"/>
  <c r="N27" i="75"/>
  <c r="M27" i="75"/>
  <c r="J27" i="75"/>
  <c r="I27" i="75"/>
  <c r="F27" i="75"/>
  <c r="E27" i="75"/>
  <c r="N26" i="75"/>
  <c r="M26" i="75"/>
  <c r="J26" i="75"/>
  <c r="I26" i="75"/>
  <c r="F26" i="75"/>
  <c r="E26" i="75"/>
  <c r="N25" i="75"/>
  <c r="M25" i="75"/>
  <c r="J25" i="75"/>
  <c r="I25" i="75"/>
  <c r="F25" i="75"/>
  <c r="E25" i="75"/>
  <c r="N24" i="75"/>
  <c r="M24" i="75"/>
  <c r="J24" i="75"/>
  <c r="I24" i="75"/>
  <c r="F24" i="75"/>
  <c r="E24" i="75"/>
  <c r="N23" i="75"/>
  <c r="M23" i="75"/>
  <c r="J23" i="75"/>
  <c r="I23" i="75"/>
  <c r="F23" i="75"/>
  <c r="E23" i="75"/>
  <c r="N22" i="75"/>
  <c r="M22" i="75"/>
  <c r="J22" i="75"/>
  <c r="J31" i="75" s="1"/>
  <c r="I22" i="75"/>
  <c r="F22" i="75"/>
  <c r="E22" i="75"/>
  <c r="N21" i="75"/>
  <c r="N31" i="75" s="1"/>
  <c r="M21" i="75"/>
  <c r="M31" i="75" s="1"/>
  <c r="N62" i="75" s="1"/>
  <c r="J21" i="75"/>
  <c r="I21" i="75"/>
  <c r="F21" i="75"/>
  <c r="F31" i="75" s="1"/>
  <c r="E21" i="75"/>
  <c r="M19" i="75"/>
  <c r="I19" i="75"/>
  <c r="E19" i="75"/>
  <c r="D19" i="75"/>
  <c r="R18" i="75"/>
  <c r="Q18" i="75"/>
  <c r="N18" i="75"/>
  <c r="M18" i="75"/>
  <c r="J18" i="75"/>
  <c r="I18" i="75"/>
  <c r="F18" i="75"/>
  <c r="E18" i="75"/>
  <c r="R17" i="75"/>
  <c r="Q17" i="75"/>
  <c r="N17" i="75"/>
  <c r="M17" i="75"/>
  <c r="J17" i="75"/>
  <c r="I17" i="75"/>
  <c r="F17" i="75"/>
  <c r="E17" i="75"/>
  <c r="R16" i="75"/>
  <c r="Q16" i="75"/>
  <c r="N16" i="75"/>
  <c r="M16" i="75"/>
  <c r="J16" i="75"/>
  <c r="I16" i="75"/>
  <c r="F16" i="75"/>
  <c r="E16" i="75"/>
  <c r="R15" i="75"/>
  <c r="Q15" i="75"/>
  <c r="N15" i="75"/>
  <c r="M15" i="75"/>
  <c r="J15" i="75"/>
  <c r="I15" i="75"/>
  <c r="F15" i="75"/>
  <c r="E15" i="75"/>
  <c r="R14" i="75"/>
  <c r="Q14" i="75"/>
  <c r="N14" i="75"/>
  <c r="M14" i="75"/>
  <c r="J14" i="75"/>
  <c r="I14" i="75"/>
  <c r="F14" i="75"/>
  <c r="E14" i="75"/>
  <c r="R13" i="75"/>
  <c r="Q13" i="75"/>
  <c r="N13" i="75"/>
  <c r="M13" i="75"/>
  <c r="J13" i="75"/>
  <c r="I13" i="75"/>
  <c r="F13" i="75"/>
  <c r="E13" i="75"/>
  <c r="R12" i="75"/>
  <c r="Q12" i="75"/>
  <c r="N12" i="75"/>
  <c r="M12" i="75"/>
  <c r="J12" i="75"/>
  <c r="I12" i="75"/>
  <c r="F12" i="75"/>
  <c r="E12" i="75"/>
  <c r="R11" i="75"/>
  <c r="Q11" i="75"/>
  <c r="N11" i="75"/>
  <c r="M11" i="75"/>
  <c r="J11" i="75"/>
  <c r="I11" i="75"/>
  <c r="F11" i="75"/>
  <c r="E11" i="75"/>
  <c r="R10" i="75"/>
  <c r="Q10" i="75"/>
  <c r="N10" i="75"/>
  <c r="M10" i="75"/>
  <c r="J10" i="75"/>
  <c r="I10" i="75"/>
  <c r="F10" i="75"/>
  <c r="E10" i="75"/>
  <c r="R9" i="75"/>
  <c r="R19" i="75" s="1"/>
  <c r="Q9" i="75"/>
  <c r="Q19" i="75" s="1"/>
  <c r="Q32" i="75" s="1"/>
  <c r="N9" i="75"/>
  <c r="N19" i="75" s="1"/>
  <c r="M9" i="75"/>
  <c r="J9" i="75"/>
  <c r="J19" i="75" s="1"/>
  <c r="J32" i="75" s="1"/>
  <c r="I9" i="75"/>
  <c r="F9" i="75"/>
  <c r="F19" i="75" s="1"/>
  <c r="E9" i="75"/>
  <c r="J112" i="74"/>
  <c r="I112" i="74"/>
  <c r="F112" i="74"/>
  <c r="E112" i="74"/>
  <c r="J111" i="74"/>
  <c r="I111" i="74"/>
  <c r="F111" i="74"/>
  <c r="E111" i="74"/>
  <c r="L107" i="74"/>
  <c r="L105" i="74"/>
  <c r="L103" i="74"/>
  <c r="L101" i="74"/>
  <c r="L99" i="74"/>
  <c r="L95" i="74"/>
  <c r="L91" i="74"/>
  <c r="L89" i="74"/>
  <c r="L87" i="74"/>
  <c r="L85" i="74"/>
  <c r="L83" i="74"/>
  <c r="L79" i="74"/>
  <c r="L75" i="74"/>
  <c r="L73" i="74"/>
  <c r="L71" i="74"/>
  <c r="L69" i="74"/>
  <c r="L67" i="74"/>
  <c r="L63" i="74"/>
  <c r="L59" i="74"/>
  <c r="L57" i="74"/>
  <c r="L55" i="74"/>
  <c r="L53" i="74"/>
  <c r="L51" i="74"/>
  <c r="L47" i="74"/>
  <c r="L43" i="74"/>
  <c r="L41" i="74"/>
  <c r="L39" i="74"/>
  <c r="L37" i="74"/>
  <c r="L35" i="74"/>
  <c r="L31" i="74"/>
  <c r="L27" i="74"/>
  <c r="L25" i="74"/>
  <c r="L23" i="74"/>
  <c r="L21" i="74"/>
  <c r="L19" i="74"/>
  <c r="L15" i="74"/>
  <c r="L11" i="74"/>
  <c r="A9" i="74"/>
  <c r="A11" i="74" s="1"/>
  <c r="A13" i="74" s="1"/>
  <c r="A15" i="74" s="1"/>
  <c r="A17" i="74" s="1"/>
  <c r="A19" i="74" s="1"/>
  <c r="A21" i="74" s="1"/>
  <c r="A23" i="74" s="1"/>
  <c r="A25" i="74" s="1"/>
  <c r="A27" i="74" s="1"/>
  <c r="A29" i="74" s="1"/>
  <c r="A31" i="74" s="1"/>
  <c r="A33" i="74" s="1"/>
  <c r="A35" i="74" s="1"/>
  <c r="A37" i="74" s="1"/>
  <c r="A39" i="74" s="1"/>
  <c r="A41" i="74" s="1"/>
  <c r="A43" i="74" s="1"/>
  <c r="A45" i="74" s="1"/>
  <c r="A47" i="74" s="1"/>
  <c r="A49" i="74" s="1"/>
  <c r="A51" i="74" s="1"/>
  <c r="A53" i="74" s="1"/>
  <c r="A55" i="74" s="1"/>
  <c r="A57" i="74" s="1"/>
  <c r="A59" i="74" s="1"/>
  <c r="A61" i="74" s="1"/>
  <c r="A63" i="74" s="1"/>
  <c r="A65" i="74" s="1"/>
  <c r="A67" i="74" s="1"/>
  <c r="A69" i="74" s="1"/>
  <c r="A71" i="74" s="1"/>
  <c r="A73" i="74" s="1"/>
  <c r="A75" i="74" s="1"/>
  <c r="A77" i="74" s="1"/>
  <c r="A79" i="74" s="1"/>
  <c r="A81" i="74" s="1"/>
  <c r="A83" i="74" s="1"/>
  <c r="A85" i="74" s="1"/>
  <c r="A87" i="74" s="1"/>
  <c r="A89" i="74" s="1"/>
  <c r="A91" i="74" s="1"/>
  <c r="A93" i="74" s="1"/>
  <c r="A95" i="74" s="1"/>
  <c r="A97" i="74" s="1"/>
  <c r="A99" i="74" s="1"/>
  <c r="A101" i="74" s="1"/>
  <c r="A103" i="74" s="1"/>
  <c r="A105" i="74" s="1"/>
  <c r="A107" i="74" s="1"/>
  <c r="A109" i="74" s="1"/>
  <c r="G112" i="74"/>
  <c r="T109" i="73"/>
  <c r="R109" i="73"/>
  <c r="P109" i="73"/>
  <c r="N109" i="73"/>
  <c r="T108" i="73"/>
  <c r="R108" i="73"/>
  <c r="P108" i="73"/>
  <c r="N108" i="73"/>
  <c r="L108" i="73"/>
  <c r="I108" i="73"/>
  <c r="F108" i="73"/>
  <c r="C108" i="73"/>
  <c r="R107" i="73"/>
  <c r="T107" i="73" s="1"/>
  <c r="P107" i="73"/>
  <c r="N107" i="73"/>
  <c r="T106" i="73"/>
  <c r="R106" i="73"/>
  <c r="N106" i="73"/>
  <c r="P106" i="73" s="1"/>
  <c r="L106" i="73"/>
  <c r="I106" i="73"/>
  <c r="F106" i="73"/>
  <c r="C106" i="73"/>
  <c r="T105" i="73"/>
  <c r="R105" i="73"/>
  <c r="N105" i="73"/>
  <c r="P105" i="73" s="1"/>
  <c r="R104" i="73"/>
  <c r="T104" i="73" s="1"/>
  <c r="P104" i="73"/>
  <c r="N104" i="73"/>
  <c r="L104" i="73"/>
  <c r="I104" i="73"/>
  <c r="F104" i="73"/>
  <c r="C104" i="73"/>
  <c r="T103" i="73"/>
  <c r="R103" i="73"/>
  <c r="N103" i="73"/>
  <c r="P103" i="73" s="1"/>
  <c r="R102" i="73"/>
  <c r="T102" i="73" s="1"/>
  <c r="N102" i="73"/>
  <c r="P102" i="73" s="1"/>
  <c r="L102" i="73"/>
  <c r="F102" i="73"/>
  <c r="C102" i="73"/>
  <c r="R101" i="73"/>
  <c r="T101" i="73" s="1"/>
  <c r="P101" i="73"/>
  <c r="N101" i="73"/>
  <c r="I101" i="73"/>
  <c r="F101" i="73"/>
  <c r="T100" i="73"/>
  <c r="R100" i="73"/>
  <c r="N100" i="73"/>
  <c r="P100" i="73" s="1"/>
  <c r="L100" i="73"/>
  <c r="I100" i="73"/>
  <c r="F100" i="73"/>
  <c r="C100" i="73"/>
  <c r="R99" i="73"/>
  <c r="T99" i="73" s="1"/>
  <c r="P99" i="73"/>
  <c r="N99" i="73"/>
  <c r="T98" i="73"/>
  <c r="R98" i="73"/>
  <c r="N98" i="73"/>
  <c r="P98" i="73" s="1"/>
  <c r="L98" i="73"/>
  <c r="I98" i="73"/>
  <c r="F98" i="73"/>
  <c r="C98" i="73"/>
  <c r="T97" i="73"/>
  <c r="R97" i="73"/>
  <c r="N97" i="73"/>
  <c r="P97" i="73" s="1"/>
  <c r="R96" i="73"/>
  <c r="T96" i="73" s="1"/>
  <c r="P96" i="73"/>
  <c r="N96" i="73"/>
  <c r="L96" i="73"/>
  <c r="I96" i="73"/>
  <c r="F96" i="73"/>
  <c r="C96" i="73"/>
  <c r="R95" i="73"/>
  <c r="T95" i="73" s="1"/>
  <c r="N95" i="73"/>
  <c r="P95" i="73" s="1"/>
  <c r="R94" i="73"/>
  <c r="T94" i="73" s="1"/>
  <c r="P94" i="73"/>
  <c r="N94" i="73"/>
  <c r="L94" i="73"/>
  <c r="I94" i="73"/>
  <c r="F94" i="73"/>
  <c r="C94" i="73"/>
  <c r="R93" i="73"/>
  <c r="T93" i="73" s="1"/>
  <c r="P93" i="73"/>
  <c r="N93" i="73"/>
  <c r="T92" i="73"/>
  <c r="R92" i="73"/>
  <c r="N92" i="73"/>
  <c r="P92" i="73" s="1"/>
  <c r="L92" i="73"/>
  <c r="I92" i="73"/>
  <c r="F92" i="73"/>
  <c r="C92" i="73"/>
  <c r="R91" i="73"/>
  <c r="T91" i="73" s="1"/>
  <c r="N91" i="73"/>
  <c r="P91" i="73" s="1"/>
  <c r="R90" i="73"/>
  <c r="T90" i="73" s="1"/>
  <c r="N90" i="73"/>
  <c r="P90" i="73" s="1"/>
  <c r="L90" i="73"/>
  <c r="I90" i="73"/>
  <c r="F90" i="73"/>
  <c r="C90" i="73"/>
  <c r="T89" i="73"/>
  <c r="R89" i="73"/>
  <c r="P89" i="73"/>
  <c r="N89" i="73"/>
  <c r="T88" i="73"/>
  <c r="R88" i="73"/>
  <c r="P88" i="73"/>
  <c r="N88" i="73"/>
  <c r="L88" i="73"/>
  <c r="I88" i="73"/>
  <c r="F88" i="73"/>
  <c r="C88" i="73"/>
  <c r="R87" i="73"/>
  <c r="T87" i="73" s="1"/>
  <c r="N87" i="73"/>
  <c r="P87" i="73" s="1"/>
  <c r="R86" i="73"/>
  <c r="T86" i="73" s="1"/>
  <c r="N86" i="73"/>
  <c r="P86" i="73" s="1"/>
  <c r="L86" i="73"/>
  <c r="I86" i="73"/>
  <c r="F86" i="73"/>
  <c r="C86" i="73"/>
  <c r="R85" i="73"/>
  <c r="T85" i="73" s="1"/>
  <c r="P85" i="73"/>
  <c r="N85" i="73"/>
  <c r="T84" i="73"/>
  <c r="R84" i="73"/>
  <c r="N84" i="73"/>
  <c r="P84" i="73" s="1"/>
  <c r="L84" i="73"/>
  <c r="I84" i="73"/>
  <c r="F84" i="73"/>
  <c r="C84" i="73"/>
  <c r="R83" i="73"/>
  <c r="T83" i="73" s="1"/>
  <c r="N83" i="73"/>
  <c r="P83" i="73" s="1"/>
  <c r="R82" i="73"/>
  <c r="T82" i="73" s="1"/>
  <c r="N82" i="73"/>
  <c r="P82" i="73" s="1"/>
  <c r="L82" i="73"/>
  <c r="I82" i="73"/>
  <c r="F82" i="73"/>
  <c r="C82" i="73"/>
  <c r="T81" i="73"/>
  <c r="R81" i="73"/>
  <c r="N81" i="73"/>
  <c r="P81" i="73" s="1"/>
  <c r="R80" i="73"/>
  <c r="T80" i="73" s="1"/>
  <c r="P80" i="73"/>
  <c r="N80" i="73"/>
  <c r="L80" i="73"/>
  <c r="I80" i="73"/>
  <c r="F80" i="73"/>
  <c r="C80" i="73"/>
  <c r="T79" i="73"/>
  <c r="R79" i="73"/>
  <c r="N79" i="73"/>
  <c r="P79" i="73" s="1"/>
  <c r="R78" i="73"/>
  <c r="T78" i="73" s="1"/>
  <c r="N78" i="73"/>
  <c r="P78" i="73" s="1"/>
  <c r="L78" i="73"/>
  <c r="I78" i="73"/>
  <c r="F78" i="73"/>
  <c r="C78" i="73"/>
  <c r="T77" i="73"/>
  <c r="R77" i="73"/>
  <c r="P77" i="73"/>
  <c r="N77" i="73"/>
  <c r="T76" i="73"/>
  <c r="R76" i="73"/>
  <c r="P76" i="73"/>
  <c r="N76" i="73"/>
  <c r="L76" i="73"/>
  <c r="I76" i="73"/>
  <c r="F76" i="73"/>
  <c r="C76" i="73"/>
  <c r="R75" i="73"/>
  <c r="T75" i="73" s="1"/>
  <c r="P75" i="73"/>
  <c r="N75" i="73"/>
  <c r="I75" i="73"/>
  <c r="F75" i="73"/>
  <c r="T74" i="73"/>
  <c r="R74" i="73"/>
  <c r="N74" i="73"/>
  <c r="P74" i="73" s="1"/>
  <c r="L74" i="73"/>
  <c r="I74" i="73"/>
  <c r="F74" i="73"/>
  <c r="C74" i="73"/>
  <c r="T73" i="73"/>
  <c r="R73" i="73"/>
  <c r="N73" i="73"/>
  <c r="P73" i="73" s="1"/>
  <c r="R72" i="73"/>
  <c r="T72" i="73" s="1"/>
  <c r="P72" i="73"/>
  <c r="N72" i="73"/>
  <c r="L72" i="73"/>
  <c r="I72" i="73"/>
  <c r="F72" i="73"/>
  <c r="C72" i="73"/>
  <c r="T71" i="73"/>
  <c r="R71" i="73"/>
  <c r="N71" i="73"/>
  <c r="P71" i="73" s="1"/>
  <c r="T70" i="73"/>
  <c r="R70" i="73"/>
  <c r="N70" i="73"/>
  <c r="P70" i="73" s="1"/>
  <c r="L70" i="73"/>
  <c r="I70" i="73"/>
  <c r="F70" i="73"/>
  <c r="R69" i="73"/>
  <c r="T69" i="73" s="1"/>
  <c r="P69" i="73"/>
  <c r="N69" i="73"/>
  <c r="T68" i="73"/>
  <c r="R68" i="73"/>
  <c r="N68" i="73"/>
  <c r="P68" i="73" s="1"/>
  <c r="L68" i="73"/>
  <c r="I68" i="73"/>
  <c r="F68" i="73"/>
  <c r="C68" i="73"/>
  <c r="T67" i="73"/>
  <c r="R67" i="73"/>
  <c r="N67" i="73"/>
  <c r="P67" i="73" s="1"/>
  <c r="R66" i="73"/>
  <c r="T66" i="73" s="1"/>
  <c r="P66" i="73"/>
  <c r="N66" i="73"/>
  <c r="L66" i="73"/>
  <c r="I66" i="73"/>
  <c r="F66" i="73"/>
  <c r="C66" i="73"/>
  <c r="R65" i="73"/>
  <c r="T65" i="73" s="1"/>
  <c r="N65" i="73"/>
  <c r="P65" i="73" s="1"/>
  <c r="R64" i="73"/>
  <c r="T64" i="73" s="1"/>
  <c r="N64" i="73"/>
  <c r="P64" i="73" s="1"/>
  <c r="L64" i="73"/>
  <c r="I64" i="73"/>
  <c r="F64" i="73"/>
  <c r="C64" i="73"/>
  <c r="R63" i="73"/>
  <c r="T63" i="73" s="1"/>
  <c r="P63" i="73"/>
  <c r="N63" i="73"/>
  <c r="T62" i="73"/>
  <c r="R62" i="73"/>
  <c r="N62" i="73"/>
  <c r="P62" i="73" s="1"/>
  <c r="L62" i="73"/>
  <c r="I62" i="73"/>
  <c r="F62" i="73"/>
  <c r="C62" i="73"/>
  <c r="R61" i="73"/>
  <c r="T61" i="73" s="1"/>
  <c r="N61" i="73"/>
  <c r="P61" i="73" s="1"/>
  <c r="R60" i="73"/>
  <c r="T60" i="73" s="1"/>
  <c r="N60" i="73"/>
  <c r="P60" i="73" s="1"/>
  <c r="L60" i="73"/>
  <c r="I60" i="73"/>
  <c r="F60" i="73"/>
  <c r="C60" i="73"/>
  <c r="T59" i="73"/>
  <c r="R59" i="73"/>
  <c r="N59" i="73"/>
  <c r="P59" i="73" s="1"/>
  <c r="R58" i="73"/>
  <c r="T58" i="73" s="1"/>
  <c r="P58" i="73"/>
  <c r="N58" i="73"/>
  <c r="L58" i="73"/>
  <c r="I58" i="73"/>
  <c r="F58" i="73"/>
  <c r="T57" i="73"/>
  <c r="R57" i="73"/>
  <c r="N57" i="73"/>
  <c r="P57" i="73" s="1"/>
  <c r="R56" i="73"/>
  <c r="T56" i="73" s="1"/>
  <c r="P56" i="73"/>
  <c r="N56" i="73"/>
  <c r="L56" i="73"/>
  <c r="I56" i="73"/>
  <c r="F56" i="73"/>
  <c r="C56" i="73"/>
  <c r="T55" i="73"/>
  <c r="R55" i="73"/>
  <c r="P55" i="73"/>
  <c r="N55" i="73"/>
  <c r="T54" i="73"/>
  <c r="R54" i="73"/>
  <c r="P54" i="73"/>
  <c r="N54" i="73"/>
  <c r="L54" i="73"/>
  <c r="I54" i="73"/>
  <c r="F54" i="73"/>
  <c r="C54" i="73"/>
  <c r="R53" i="73"/>
  <c r="T53" i="73" s="1"/>
  <c r="P53" i="73"/>
  <c r="N53" i="73"/>
  <c r="T52" i="73"/>
  <c r="R52" i="73"/>
  <c r="N52" i="73"/>
  <c r="P52" i="73" s="1"/>
  <c r="L52" i="73"/>
  <c r="I52" i="73"/>
  <c r="F52" i="73"/>
  <c r="C52" i="73"/>
  <c r="T51" i="73"/>
  <c r="R51" i="73"/>
  <c r="P51" i="73"/>
  <c r="N51" i="73"/>
  <c r="T50" i="73"/>
  <c r="R50" i="73"/>
  <c r="P50" i="73"/>
  <c r="N50" i="73"/>
  <c r="L50" i="73"/>
  <c r="I50" i="73"/>
  <c r="F50" i="73"/>
  <c r="C50" i="73"/>
  <c r="R49" i="73"/>
  <c r="T49" i="73" s="1"/>
  <c r="N49" i="73"/>
  <c r="P49" i="73" s="1"/>
  <c r="R48" i="73"/>
  <c r="T48" i="73" s="1"/>
  <c r="N48" i="73"/>
  <c r="P48" i="73" s="1"/>
  <c r="L48" i="73"/>
  <c r="I48" i="73"/>
  <c r="F48" i="73"/>
  <c r="C48" i="73"/>
  <c r="R47" i="73"/>
  <c r="T47" i="73" s="1"/>
  <c r="P47" i="73"/>
  <c r="N47" i="73"/>
  <c r="T46" i="73"/>
  <c r="R46" i="73"/>
  <c r="N46" i="73"/>
  <c r="P46" i="73" s="1"/>
  <c r="L46" i="73"/>
  <c r="I46" i="73"/>
  <c r="F46" i="73"/>
  <c r="C46" i="73"/>
  <c r="R45" i="73"/>
  <c r="T45" i="73" s="1"/>
  <c r="N45" i="73"/>
  <c r="P45" i="73" s="1"/>
  <c r="R44" i="73"/>
  <c r="T44" i="73" s="1"/>
  <c r="N44" i="73"/>
  <c r="P44" i="73" s="1"/>
  <c r="L44" i="73"/>
  <c r="I44" i="73"/>
  <c r="F44" i="73"/>
  <c r="C44" i="73"/>
  <c r="T43" i="73"/>
  <c r="R43" i="73"/>
  <c r="N43" i="73"/>
  <c r="P43" i="73" s="1"/>
  <c r="R42" i="73"/>
  <c r="T42" i="73" s="1"/>
  <c r="P42" i="73"/>
  <c r="N42" i="73"/>
  <c r="L42" i="73"/>
  <c r="I42" i="73"/>
  <c r="F42" i="73"/>
  <c r="C42" i="73"/>
  <c r="T41" i="73"/>
  <c r="R41" i="73"/>
  <c r="N41" i="73"/>
  <c r="P41" i="73" s="1"/>
  <c r="R40" i="73"/>
  <c r="T40" i="73" s="1"/>
  <c r="P40" i="73"/>
  <c r="N40" i="73"/>
  <c r="L40" i="73"/>
  <c r="I40" i="73"/>
  <c r="F40" i="73"/>
  <c r="C40" i="73"/>
  <c r="T39" i="73"/>
  <c r="R39" i="73"/>
  <c r="P39" i="73"/>
  <c r="N39" i="73"/>
  <c r="T38" i="73"/>
  <c r="R38" i="73"/>
  <c r="P38" i="73"/>
  <c r="N38" i="73"/>
  <c r="L38" i="73"/>
  <c r="I38" i="73"/>
  <c r="F38" i="73"/>
  <c r="C38" i="73"/>
  <c r="R37" i="73"/>
  <c r="T37" i="73" s="1"/>
  <c r="P37" i="73"/>
  <c r="N37" i="73"/>
  <c r="T36" i="73"/>
  <c r="R36" i="73"/>
  <c r="N36" i="73"/>
  <c r="P36" i="73" s="1"/>
  <c r="L36" i="73"/>
  <c r="I36" i="73"/>
  <c r="F36" i="73"/>
  <c r="C36" i="73"/>
  <c r="T35" i="73"/>
  <c r="R35" i="73"/>
  <c r="P35" i="73"/>
  <c r="N35" i="73"/>
  <c r="T34" i="73"/>
  <c r="R34" i="73"/>
  <c r="P34" i="73"/>
  <c r="N34" i="73"/>
  <c r="L34" i="73"/>
  <c r="I34" i="73"/>
  <c r="F34" i="73"/>
  <c r="C34" i="73"/>
  <c r="R33" i="73"/>
  <c r="T33" i="73" s="1"/>
  <c r="N33" i="73"/>
  <c r="P33" i="73" s="1"/>
  <c r="I33" i="73"/>
  <c r="F33" i="73"/>
  <c r="R32" i="73"/>
  <c r="T32" i="73" s="1"/>
  <c r="N32" i="73"/>
  <c r="P32" i="73" s="1"/>
  <c r="L32" i="73"/>
  <c r="I32" i="73"/>
  <c r="F32" i="73"/>
  <c r="R31" i="73"/>
  <c r="T31" i="73" s="1"/>
  <c r="P31" i="73"/>
  <c r="N31" i="73"/>
  <c r="T30" i="73"/>
  <c r="R30" i="73"/>
  <c r="N30" i="73"/>
  <c r="P30" i="73" s="1"/>
  <c r="L30" i="73"/>
  <c r="I30" i="73"/>
  <c r="F30" i="73"/>
  <c r="C30" i="73"/>
  <c r="R29" i="73"/>
  <c r="T29" i="73" s="1"/>
  <c r="N29" i="73"/>
  <c r="P29" i="73" s="1"/>
  <c r="R28" i="73"/>
  <c r="T28" i="73" s="1"/>
  <c r="N28" i="73"/>
  <c r="P28" i="73" s="1"/>
  <c r="L28" i="73"/>
  <c r="I28" i="73"/>
  <c r="F28" i="73"/>
  <c r="C28" i="73"/>
  <c r="T27" i="73"/>
  <c r="R27" i="73"/>
  <c r="N27" i="73"/>
  <c r="P27" i="73" s="1"/>
  <c r="R26" i="73"/>
  <c r="T26" i="73" s="1"/>
  <c r="P26" i="73"/>
  <c r="N26" i="73"/>
  <c r="L26" i="73"/>
  <c r="I26" i="73"/>
  <c r="F26" i="73"/>
  <c r="C26" i="73"/>
  <c r="T25" i="73"/>
  <c r="R25" i="73"/>
  <c r="N25" i="73"/>
  <c r="P25" i="73" s="1"/>
  <c r="R24" i="73"/>
  <c r="T24" i="73" s="1"/>
  <c r="P24" i="73"/>
  <c r="N24" i="73"/>
  <c r="L24" i="73"/>
  <c r="I24" i="73"/>
  <c r="F24" i="73"/>
  <c r="C24" i="73"/>
  <c r="T23" i="73"/>
  <c r="R23" i="73"/>
  <c r="P23" i="73"/>
  <c r="N23" i="73"/>
  <c r="T22" i="73"/>
  <c r="R22" i="73"/>
  <c r="P22" i="73"/>
  <c r="N22" i="73"/>
  <c r="L22" i="73"/>
  <c r="I22" i="73"/>
  <c r="F22" i="73"/>
  <c r="C22" i="73"/>
  <c r="R21" i="73"/>
  <c r="T21" i="73" s="1"/>
  <c r="P21" i="73"/>
  <c r="N21" i="73"/>
  <c r="T20" i="73"/>
  <c r="R20" i="73"/>
  <c r="N20" i="73"/>
  <c r="P20" i="73" s="1"/>
  <c r="L20" i="73"/>
  <c r="I20" i="73"/>
  <c r="F20" i="73"/>
  <c r="C20" i="73"/>
  <c r="T19" i="73"/>
  <c r="R19" i="73"/>
  <c r="P19" i="73"/>
  <c r="N19" i="73"/>
  <c r="T18" i="73"/>
  <c r="R18" i="73"/>
  <c r="P18" i="73"/>
  <c r="N18" i="73"/>
  <c r="L18" i="73"/>
  <c r="I18" i="73"/>
  <c r="F18" i="73"/>
  <c r="C18" i="73"/>
  <c r="R17" i="73"/>
  <c r="T17" i="73" s="1"/>
  <c r="N17" i="73"/>
  <c r="P17" i="73" s="1"/>
  <c r="R16" i="73"/>
  <c r="T16" i="73" s="1"/>
  <c r="N16" i="73"/>
  <c r="P16" i="73" s="1"/>
  <c r="L16" i="73"/>
  <c r="I16" i="73"/>
  <c r="F16" i="73"/>
  <c r="R15" i="73"/>
  <c r="T15" i="73" s="1"/>
  <c r="P15" i="73"/>
  <c r="N15" i="73"/>
  <c r="T14" i="73"/>
  <c r="R14" i="73"/>
  <c r="N14" i="73"/>
  <c r="P14" i="73" s="1"/>
  <c r="L14" i="73"/>
  <c r="I14" i="73"/>
  <c r="F14" i="73"/>
  <c r="C14" i="73"/>
  <c r="R13" i="73"/>
  <c r="T13" i="73" s="1"/>
  <c r="N13" i="73"/>
  <c r="P13" i="73" s="1"/>
  <c r="R12" i="73"/>
  <c r="T12" i="73" s="1"/>
  <c r="N12" i="73"/>
  <c r="P12" i="73" s="1"/>
  <c r="L12" i="73"/>
  <c r="I12" i="73"/>
  <c r="F12" i="73"/>
  <c r="C12" i="73"/>
  <c r="A12" i="73"/>
  <c r="A14" i="73" s="1"/>
  <c r="A16" i="73" s="1"/>
  <c r="A18" i="73" s="1"/>
  <c r="A20" i="73" s="1"/>
  <c r="A22" i="73" s="1"/>
  <c r="A24" i="73" s="1"/>
  <c r="A26" i="73" s="1"/>
  <c r="A28" i="73" s="1"/>
  <c r="A30" i="73" s="1"/>
  <c r="A32" i="73" s="1"/>
  <c r="A34" i="73" s="1"/>
  <c r="A36" i="73" s="1"/>
  <c r="A38" i="73" s="1"/>
  <c r="A40" i="73" s="1"/>
  <c r="A42" i="73" s="1"/>
  <c r="A44" i="73" s="1"/>
  <c r="A46" i="73" s="1"/>
  <c r="A48" i="73" s="1"/>
  <c r="A50" i="73" s="1"/>
  <c r="A52" i="73" s="1"/>
  <c r="A54" i="73" s="1"/>
  <c r="A56" i="73" s="1"/>
  <c r="A58" i="73" s="1"/>
  <c r="A60" i="73" s="1"/>
  <c r="A62" i="73" s="1"/>
  <c r="A64" i="73" s="1"/>
  <c r="A66" i="73" s="1"/>
  <c r="A68" i="73" s="1"/>
  <c r="A70" i="73" s="1"/>
  <c r="A72" i="73" s="1"/>
  <c r="A74" i="73" s="1"/>
  <c r="A76" i="73" s="1"/>
  <c r="A78" i="73" s="1"/>
  <c r="A80" i="73" s="1"/>
  <c r="A82" i="73" s="1"/>
  <c r="A84" i="73" s="1"/>
  <c r="A86" i="73" s="1"/>
  <c r="A88" i="73" s="1"/>
  <c r="A90" i="73" s="1"/>
  <c r="A92" i="73" s="1"/>
  <c r="A94" i="73" s="1"/>
  <c r="A96" i="73" s="1"/>
  <c r="A98" i="73" s="1"/>
  <c r="A100" i="73" s="1"/>
  <c r="A102" i="73" s="1"/>
  <c r="A104" i="73" s="1"/>
  <c r="A106" i="73" s="1"/>
  <c r="A108" i="73" s="1"/>
  <c r="T11" i="73"/>
  <c r="R11" i="73"/>
  <c r="N11" i="73"/>
  <c r="P11" i="73" s="1"/>
  <c r="R10" i="73"/>
  <c r="T10" i="73" s="1"/>
  <c r="P10" i="73"/>
  <c r="N10" i="73"/>
  <c r="L10" i="73"/>
  <c r="I10" i="73"/>
  <c r="F10" i="73"/>
  <c r="C10" i="73"/>
  <c r="A10" i="73"/>
  <c r="T9" i="73"/>
  <c r="R9" i="73"/>
  <c r="N9" i="73"/>
  <c r="P9" i="73" s="1"/>
  <c r="I9" i="73"/>
  <c r="F9" i="73"/>
  <c r="R8" i="73"/>
  <c r="T8" i="73" s="1"/>
  <c r="P8" i="73"/>
  <c r="N8" i="73"/>
  <c r="L8" i="73"/>
  <c r="I8" i="73"/>
  <c r="F8" i="73"/>
  <c r="C8" i="73"/>
  <c r="G111" i="74" l="1"/>
  <c r="L9" i="74"/>
  <c r="K112" i="74"/>
  <c r="M59" i="75"/>
  <c r="L59" i="75"/>
  <c r="X43" i="75" s="1"/>
  <c r="G79" i="75" s="1"/>
  <c r="M32" i="75"/>
  <c r="H50" i="75"/>
  <c r="Q46" i="75"/>
  <c r="L62" i="75"/>
  <c r="H56" i="75"/>
  <c r="H63" i="75" s="1"/>
  <c r="M62" i="75"/>
  <c r="N32" i="75"/>
  <c r="J63" i="75"/>
  <c r="E68" i="75"/>
  <c r="E58" i="75"/>
  <c r="F58" i="75"/>
  <c r="F68" i="75"/>
  <c r="I60" i="75"/>
  <c r="I69" i="75"/>
  <c r="O59" i="75"/>
  <c r="I63" i="75"/>
  <c r="P54" i="75"/>
  <c r="K111" i="74"/>
  <c r="L17" i="74"/>
  <c r="L33" i="74"/>
  <c r="L49" i="74"/>
  <c r="L65" i="74"/>
  <c r="L81" i="74"/>
  <c r="L97" i="74"/>
  <c r="I31" i="75"/>
  <c r="D68" i="75"/>
  <c r="D59" i="75"/>
  <c r="L7" i="74"/>
  <c r="L13" i="74"/>
  <c r="L29" i="74"/>
  <c r="L45" i="74"/>
  <c r="L61" i="74"/>
  <c r="L77" i="74"/>
  <c r="L93" i="74"/>
  <c r="L109" i="74"/>
  <c r="J50" i="75"/>
  <c r="J53" i="75" s="1"/>
  <c r="P52" i="75"/>
  <c r="N59" i="75"/>
  <c r="G48" i="75"/>
  <c r="G51" i="75" s="1"/>
  <c r="K56" i="75"/>
  <c r="K63" i="75" s="1"/>
  <c r="K50" i="75"/>
  <c r="K53" i="75" s="1"/>
  <c r="P55" i="75"/>
  <c r="Q63" i="75" l="1"/>
  <c r="G68" i="75"/>
  <c r="P68" i="75" s="1"/>
  <c r="X58" i="75" s="1"/>
  <c r="G58" i="75"/>
  <c r="D62" i="75"/>
  <c r="P62" i="75" s="1"/>
  <c r="E61" i="75"/>
  <c r="F61" i="75"/>
  <c r="P58" i="75"/>
  <c r="U79" i="75"/>
  <c r="N79" i="75"/>
  <c r="K69" i="75"/>
  <c r="K60" i="75"/>
  <c r="G61" i="75"/>
  <c r="J69" i="75"/>
  <c r="J60" i="75"/>
  <c r="P48" i="75"/>
  <c r="Q48" i="75" s="1"/>
  <c r="H53" i="75"/>
  <c r="Q50" i="75"/>
  <c r="I32" i="75"/>
  <c r="B33" i="75" s="1"/>
  <c r="G75" i="75" s="1"/>
  <c r="U75" i="75" s="1"/>
  <c r="P59" i="75"/>
  <c r="P51" i="75"/>
  <c r="Q51" i="75" s="1"/>
  <c r="L111" i="74"/>
  <c r="H60" i="75" l="1"/>
  <c r="Q60" i="75" s="1"/>
  <c r="X42" i="75" s="1"/>
  <c r="Q53" i="75"/>
  <c r="H69" i="75"/>
  <c r="P69" i="75" s="1"/>
  <c r="X59" i="75" s="1"/>
  <c r="X60" i="75" s="1"/>
  <c r="X41" i="75"/>
  <c r="G77" i="75" s="1"/>
  <c r="X40" i="75"/>
  <c r="Q58" i="75"/>
  <c r="X44" i="75" s="1"/>
  <c r="P61" i="75"/>
  <c r="Q61" i="75" s="1"/>
  <c r="G76" i="75" l="1"/>
  <c r="X51" i="75"/>
  <c r="X52" i="75"/>
  <c r="G78" i="75"/>
  <c r="N77" i="75"/>
  <c r="U77" i="75"/>
  <c r="N78" i="75" l="1"/>
  <c r="U78" i="75"/>
  <c r="X53" i="75"/>
  <c r="U76" i="75"/>
  <c r="U81" i="75" s="1"/>
  <c r="U86" i="75" s="1"/>
  <c r="N76" i="75"/>
  <c r="P8" i="60" l="1"/>
  <c r="P7" i="60"/>
  <c r="P6" i="60"/>
  <c r="O5" i="60"/>
  <c r="N5" i="60"/>
  <c r="M5" i="60"/>
  <c r="L5" i="60"/>
  <c r="K5" i="60"/>
  <c r="J5" i="60"/>
  <c r="I5" i="60"/>
  <c r="H5" i="60"/>
  <c r="G5" i="60"/>
  <c r="F5" i="60"/>
  <c r="E5" i="60"/>
  <c r="D5" i="60"/>
  <c r="C5" i="60"/>
  <c r="H6" i="65"/>
  <c r="P5" i="60" l="1"/>
  <c r="P10" i="60" s="1"/>
  <c r="K31" i="16" l="1"/>
  <c r="K30" i="16"/>
  <c r="K29" i="16"/>
  <c r="K28" i="16"/>
  <c r="K27" i="16"/>
  <c r="K26" i="16"/>
  <c r="K25" i="16"/>
  <c r="K24" i="16"/>
  <c r="K23" i="16"/>
  <c r="K22" i="16"/>
  <c r="K21" i="16"/>
  <c r="K20" i="16"/>
  <c r="K19" i="16"/>
  <c r="K18" i="16"/>
  <c r="K17" i="16"/>
  <c r="K16" i="16"/>
  <c r="K15" i="16"/>
  <c r="K14" i="16"/>
  <c r="K13" i="16"/>
  <c r="K12" i="16"/>
  <c r="K11" i="16"/>
  <c r="K10" i="16"/>
  <c r="K9" i="16"/>
  <c r="K8" i="16"/>
  <c r="J31" i="16"/>
  <c r="J30" i="16"/>
  <c r="J29" i="16"/>
  <c r="J28" i="16"/>
  <c r="J27" i="16"/>
  <c r="J26" i="16"/>
  <c r="J25" i="16"/>
  <c r="J24" i="16"/>
  <c r="J23" i="16"/>
  <c r="J22" i="16"/>
  <c r="J21" i="16"/>
  <c r="J20" i="16"/>
  <c r="J19" i="16"/>
  <c r="J18" i="16"/>
  <c r="J17" i="16"/>
  <c r="J16" i="16"/>
  <c r="J15" i="16"/>
  <c r="J14" i="16"/>
  <c r="J13" i="16"/>
  <c r="J12" i="16"/>
  <c r="J11" i="16"/>
  <c r="J10" i="16"/>
  <c r="J9" i="16"/>
  <c r="J8" i="16"/>
  <c r="J7" i="16"/>
  <c r="K7" i="16" s="1"/>
  <c r="D58" i="57"/>
  <c r="D9" i="72"/>
  <c r="D13" i="72" s="1"/>
  <c r="D15" i="72" s="1"/>
  <c r="D14" i="72" s="1"/>
  <c r="F59" i="56"/>
  <c r="F58" i="56"/>
  <c r="F57" i="56"/>
  <c r="F56" i="56"/>
  <c r="F55" i="56"/>
  <c r="F54" i="56"/>
  <c r="F53" i="56"/>
  <c r="F52" i="56"/>
  <c r="F51" i="56"/>
  <c r="F50" i="56"/>
  <c r="F49" i="56"/>
  <c r="F48" i="56"/>
  <c r="F47" i="56"/>
  <c r="F46" i="56"/>
  <c r="F45" i="56"/>
  <c r="F44" i="56"/>
  <c r="F43" i="56"/>
  <c r="F42" i="56"/>
  <c r="F41" i="56"/>
  <c r="F40" i="56"/>
  <c r="F39" i="56"/>
  <c r="F38" i="56"/>
  <c r="F37" i="56"/>
  <c r="F36" i="56"/>
  <c r="F35" i="56"/>
  <c r="F34" i="56"/>
  <c r="F33" i="56"/>
  <c r="F32" i="56"/>
  <c r="F31" i="56"/>
  <c r="F30" i="56"/>
  <c r="F29" i="56"/>
  <c r="F28" i="56"/>
  <c r="F27" i="56"/>
  <c r="F26" i="56"/>
  <c r="F25" i="56"/>
  <c r="F24" i="56"/>
  <c r="F23" i="56"/>
  <c r="F22" i="56"/>
  <c r="F21" i="56"/>
  <c r="F20" i="56"/>
  <c r="F19" i="56"/>
  <c r="F18" i="56"/>
  <c r="F17" i="56"/>
  <c r="F16" i="56"/>
  <c r="F15" i="56"/>
  <c r="F14" i="56"/>
  <c r="F13" i="56"/>
  <c r="F12" i="56"/>
  <c r="F11" i="56"/>
  <c r="F10" i="56"/>
  <c r="F9" i="56"/>
  <c r="F8" i="56"/>
  <c r="E60" i="56"/>
  <c r="D60" i="56"/>
  <c r="C60" i="56"/>
  <c r="D12" i="70"/>
  <c r="D13" i="70" s="1"/>
  <c r="J10" i="65"/>
  <c r="J9" i="65"/>
  <c r="F60" i="56" l="1"/>
  <c r="H7" i="65"/>
  <c r="E12" i="71"/>
  <c r="G12" i="71" s="1"/>
  <c r="D7" i="71" s="1"/>
  <c r="D14" i="70"/>
  <c r="G7" i="71" l="1"/>
  <c r="J11" i="65"/>
  <c r="J8" i="65" l="1"/>
  <c r="F7" i="65"/>
  <c r="Q27" i="67"/>
  <c r="P27" i="67"/>
  <c r="O27" i="67"/>
  <c r="N27" i="67"/>
  <c r="M27" i="67"/>
  <c r="L27" i="67"/>
  <c r="K27" i="67"/>
  <c r="J27" i="67"/>
  <c r="I27" i="67"/>
  <c r="H27" i="67"/>
  <c r="G27" i="67"/>
  <c r="F27" i="67"/>
  <c r="E27" i="67"/>
  <c r="D27" i="67"/>
  <c r="F6" i="65" l="1"/>
  <c r="J6" i="65" s="1"/>
  <c r="J7" i="65"/>
  <c r="F13" i="65"/>
  <c r="AO43" i="64"/>
  <c r="AP43" i="64"/>
  <c r="AH44" i="64"/>
  <c r="AI44" i="64"/>
  <c r="AJ44" i="64"/>
  <c r="AK44" i="64"/>
  <c r="AL44" i="64"/>
  <c r="AM44" i="64"/>
  <c r="AN44" i="64"/>
  <c r="AO44" i="64"/>
  <c r="AP44" i="64"/>
  <c r="AH39" i="63"/>
  <c r="AI39" i="63"/>
  <c r="AJ39" i="63"/>
  <c r="AK39" i="63"/>
  <c r="AL39" i="63"/>
  <c r="AM39" i="63"/>
  <c r="AN39" i="63"/>
  <c r="B7" i="57" l="1"/>
  <c r="B8" i="57" s="1"/>
  <c r="B9" i="57" s="1"/>
  <c r="B10" i="57" s="1"/>
  <c r="B11" i="57" s="1"/>
  <c r="B12" i="57" s="1"/>
  <c r="B13" i="57" s="1"/>
  <c r="B14" i="57" s="1"/>
  <c r="B15" i="57" s="1"/>
  <c r="B16" i="57" s="1"/>
  <c r="B17" i="57" s="1"/>
  <c r="B18" i="57" s="1"/>
  <c r="B19" i="57" s="1"/>
  <c r="B20" i="57" s="1"/>
  <c r="B21" i="57" s="1"/>
  <c r="B22" i="57" s="1"/>
  <c r="B23" i="57" s="1"/>
  <c r="B24" i="57" s="1"/>
  <c r="B25" i="57" s="1"/>
  <c r="B26" i="57" s="1"/>
  <c r="B27" i="57" s="1"/>
  <c r="B28" i="57" s="1"/>
  <c r="B29" i="57" s="1"/>
  <c r="B30" i="57" s="1"/>
  <c r="B31" i="57" s="1"/>
  <c r="B32" i="57" s="1"/>
  <c r="B33" i="57" s="1"/>
  <c r="B34" i="57" s="1"/>
  <c r="B35" i="57" s="1"/>
  <c r="B36" i="57" s="1"/>
  <c r="B37" i="57" s="1"/>
  <c r="B38" i="57" s="1"/>
  <c r="B39" i="57" s="1"/>
  <c r="B40" i="57" s="1"/>
  <c r="B41" i="57" s="1"/>
  <c r="B42" i="57" s="1"/>
  <c r="B43" i="57" s="1"/>
  <c r="B44" i="57" s="1"/>
  <c r="B45" i="57" s="1"/>
  <c r="B46" i="57" s="1"/>
  <c r="B47" i="57" s="1"/>
  <c r="B48" i="57" s="1"/>
  <c r="B49" i="57" s="1"/>
  <c r="B50" i="57" s="1"/>
  <c r="B51" i="57" s="1"/>
  <c r="B52" i="57" s="1"/>
  <c r="B53" i="57" s="1"/>
  <c r="B54" i="57" s="1"/>
  <c r="B55" i="57" s="1"/>
  <c r="B56" i="57" s="1"/>
  <c r="A9" i="56"/>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7" i="16"/>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K27" i="13"/>
  <c r="K32" i="13"/>
  <c r="K23" i="13"/>
  <c r="K22" i="13"/>
  <c r="K21" i="13"/>
  <c r="K20" i="13"/>
  <c r="K19" i="13"/>
  <c r="K18" i="13"/>
  <c r="K26" i="13"/>
  <c r="K25" i="13"/>
  <c r="K24" i="13"/>
  <c r="K31" i="13" l="1"/>
  <c r="K30" i="13"/>
  <c r="K29" i="13"/>
  <c r="K28" i="13"/>
  <c r="K17" i="13"/>
  <c r="K16" i="13"/>
  <c r="K14" i="13"/>
  <c r="K15" i="13"/>
  <c r="K13" i="13"/>
  <c r="K12" i="13"/>
  <c r="K11" i="13"/>
  <c r="K10" i="13"/>
  <c r="K9" i="13"/>
  <c r="K8" i="13"/>
  <c r="I32" i="16" l="1"/>
  <c r="J34" i="13"/>
  <c r="I34" i="13"/>
  <c r="J32" i="16" l="1"/>
  <c r="A9" i="13" l="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l="1"/>
  <c r="A32" i="13" s="1"/>
  <c r="A33" i="13" s="1"/>
  <c r="K33" i="13" l="1"/>
  <c r="K34" i="13" s="1"/>
  <c r="K32" i="16" l="1"/>
</calcChain>
</file>

<file path=xl/comments1.xml><?xml version="1.0" encoding="utf-8"?>
<comments xmlns="http://schemas.openxmlformats.org/spreadsheetml/2006/main">
  <authors>
    <author>岡本茂</author>
  </authors>
  <commentList>
    <comment ref="J75" authorId="0" shapeId="0">
      <text>
        <r>
          <rPr>
            <sz val="9"/>
            <color indexed="81"/>
            <rFont val="ＭＳ Ｐゴシック"/>
            <family val="3"/>
            <charset val="128"/>
          </rPr>
          <t>力率％</t>
        </r>
      </text>
    </comment>
  </commentList>
</comments>
</file>

<file path=xl/sharedStrings.xml><?xml version="1.0" encoding="utf-8"?>
<sst xmlns="http://schemas.openxmlformats.org/spreadsheetml/2006/main" count="1972" uniqueCount="827">
  <si>
    <t>（表紙）</t>
    <rPh sb="1" eb="3">
      <t>ヒョウシ</t>
    </rPh>
    <phoneticPr fontId="5"/>
  </si>
  <si>
    <t>提案者記号</t>
    <rPh sb="0" eb="3">
      <t>テイアンシャ</t>
    </rPh>
    <rPh sb="3" eb="5">
      <t>キゴウ</t>
    </rPh>
    <phoneticPr fontId="5"/>
  </si>
  <si>
    <t>入札価格内訳書</t>
    <rPh sb="0" eb="2">
      <t>ニュウサツ</t>
    </rPh>
    <rPh sb="2" eb="4">
      <t>カカク</t>
    </rPh>
    <rPh sb="4" eb="7">
      <t>ウチワケショ</t>
    </rPh>
    <phoneticPr fontId="5"/>
  </si>
  <si>
    <t>費目</t>
    <rPh sb="0" eb="2">
      <t>ヒモク</t>
    </rPh>
    <phoneticPr fontId="5"/>
  </si>
  <si>
    <t>円</t>
    <rPh sb="0" eb="1">
      <t>エン</t>
    </rPh>
    <phoneticPr fontId="5"/>
  </si>
  <si>
    <t>①基準金利</t>
    <rPh sb="1" eb="3">
      <t>キジュン</t>
    </rPh>
    <rPh sb="3" eb="5">
      <t>キンリ</t>
    </rPh>
    <phoneticPr fontId="5"/>
  </si>
  <si>
    <t>②提案スプレッド</t>
    <rPh sb="1" eb="3">
      <t>テイアン</t>
    </rPh>
    <phoneticPr fontId="5"/>
  </si>
  <si>
    <t>％</t>
    <phoneticPr fontId="5"/>
  </si>
  <si>
    <t>金額（税抜）</t>
    <rPh sb="0" eb="2">
      <t>キンガク</t>
    </rPh>
    <rPh sb="3" eb="5">
      <t>ゼイヌキ</t>
    </rPh>
    <phoneticPr fontId="5"/>
  </si>
  <si>
    <t>金額（税込）</t>
    <rPh sb="0" eb="2">
      <t>キンガク</t>
    </rPh>
    <rPh sb="3" eb="5">
      <t>ゼイコミ</t>
    </rPh>
    <phoneticPr fontId="5"/>
  </si>
  <si>
    <t>割賦金利（＝①＋②）</t>
    <rPh sb="0" eb="2">
      <t>カップ</t>
    </rPh>
    <rPh sb="2" eb="4">
      <t>キンリ</t>
    </rPh>
    <phoneticPr fontId="5"/>
  </si>
  <si>
    <t>注１　各項目とも事業期間中の総額を記載してください。</t>
    <rPh sb="0" eb="1">
      <t>チュウ</t>
    </rPh>
    <rPh sb="3" eb="4">
      <t>カク</t>
    </rPh>
    <rPh sb="4" eb="6">
      <t>コウモク</t>
    </rPh>
    <rPh sb="8" eb="10">
      <t>ジギョウ</t>
    </rPh>
    <rPh sb="10" eb="13">
      <t>キカンチュウ</t>
    </rPh>
    <rPh sb="14" eb="16">
      <t>ソウガク</t>
    </rPh>
    <rPh sb="17" eb="19">
      <t>キサイ</t>
    </rPh>
    <phoneticPr fontId="5"/>
  </si>
  <si>
    <t>（単位：円）</t>
    <rPh sb="1" eb="3">
      <t>タンイ</t>
    </rPh>
    <rPh sb="4" eb="5">
      <t>エン</t>
    </rPh>
    <phoneticPr fontId="5"/>
  </si>
  <si>
    <t>注２　円単位で入力し、１円未満の端数は切り捨てとしてください。</t>
    <rPh sb="0" eb="1">
      <t>チュウ</t>
    </rPh>
    <rPh sb="3" eb="4">
      <t>エン</t>
    </rPh>
    <rPh sb="4" eb="6">
      <t>タンイ</t>
    </rPh>
    <rPh sb="7" eb="9">
      <t>ニュウリョク</t>
    </rPh>
    <rPh sb="12" eb="13">
      <t>エン</t>
    </rPh>
    <rPh sb="13" eb="15">
      <t>ミマン</t>
    </rPh>
    <rPh sb="16" eb="18">
      <t>ハスウ</t>
    </rPh>
    <rPh sb="19" eb="20">
      <t>キ</t>
    </rPh>
    <rPh sb="21" eb="22">
      <t>ス</t>
    </rPh>
    <phoneticPr fontId="5"/>
  </si>
  <si>
    <t>注３　消費税率は８％とします。</t>
    <rPh sb="0" eb="1">
      <t>チュウ</t>
    </rPh>
    <rPh sb="3" eb="6">
      <t>ショウヒゼイ</t>
    </rPh>
    <rPh sb="6" eb="7">
      <t>リツ</t>
    </rPh>
    <phoneticPr fontId="5"/>
  </si>
  <si>
    <t>平成31年度</t>
    <rPh sb="0" eb="2">
      <t>ヘイセイ</t>
    </rPh>
    <rPh sb="4" eb="5">
      <t>ネン</t>
    </rPh>
    <rPh sb="5" eb="6">
      <t>ド</t>
    </rPh>
    <phoneticPr fontId="5"/>
  </si>
  <si>
    <t>合計</t>
    <rPh sb="0" eb="2">
      <t>ゴウケイ</t>
    </rPh>
    <phoneticPr fontId="5"/>
  </si>
  <si>
    <t>支払時期</t>
    <rPh sb="0" eb="2">
      <t>シハライ</t>
    </rPh>
    <rPh sb="2" eb="4">
      <t>ジキ</t>
    </rPh>
    <phoneticPr fontId="5"/>
  </si>
  <si>
    <t>回</t>
    <rPh sb="0" eb="1">
      <t>カイ</t>
    </rPh>
    <phoneticPr fontId="5"/>
  </si>
  <si>
    <t>支払対象期間</t>
    <rPh sb="0" eb="2">
      <t>シハライ</t>
    </rPh>
    <rPh sb="2" eb="4">
      <t>タイショウ</t>
    </rPh>
    <rPh sb="4" eb="6">
      <t>キカン</t>
    </rPh>
    <phoneticPr fontId="5"/>
  </si>
  <si>
    <t>平成31年</t>
    <rPh sb="0" eb="2">
      <t>ヘイセイ</t>
    </rPh>
    <rPh sb="4" eb="5">
      <t>ネン</t>
    </rPh>
    <phoneticPr fontId="5"/>
  </si>
  <si>
    <t>～</t>
    <phoneticPr fontId="5"/>
  </si>
  <si>
    <t>割賦元本</t>
    <rPh sb="0" eb="2">
      <t>カップ</t>
    </rPh>
    <rPh sb="2" eb="4">
      <t>ガンポン</t>
    </rPh>
    <phoneticPr fontId="5"/>
  </si>
  <si>
    <t>（税抜）</t>
    <rPh sb="1" eb="3">
      <t>ゼイヌキ</t>
    </rPh>
    <phoneticPr fontId="5"/>
  </si>
  <si>
    <t>（非課税）</t>
    <rPh sb="1" eb="4">
      <t>ヒカゼイ</t>
    </rPh>
    <phoneticPr fontId="5"/>
  </si>
  <si>
    <t>平成32年</t>
    <rPh sb="0" eb="2">
      <t>ヘイセイ</t>
    </rPh>
    <rPh sb="4" eb="5">
      <t>ネン</t>
    </rPh>
    <phoneticPr fontId="5"/>
  </si>
  <si>
    <t>3月</t>
    <rPh sb="1" eb="2">
      <t>ガツ</t>
    </rPh>
    <phoneticPr fontId="5"/>
  </si>
  <si>
    <t>4月</t>
  </si>
  <si>
    <t>9月</t>
    <rPh sb="1" eb="2">
      <t>ガツ</t>
    </rPh>
    <phoneticPr fontId="5"/>
  </si>
  <si>
    <t>平成33年</t>
    <rPh sb="0" eb="2">
      <t>ヘイセイ</t>
    </rPh>
    <rPh sb="4" eb="5">
      <t>ネン</t>
    </rPh>
    <phoneticPr fontId="5"/>
  </si>
  <si>
    <t>平成34年</t>
    <rPh sb="0" eb="2">
      <t>ヘイセイ</t>
    </rPh>
    <rPh sb="4" eb="5">
      <t>ネン</t>
    </rPh>
    <phoneticPr fontId="5"/>
  </si>
  <si>
    <t>平成35年</t>
    <rPh sb="0" eb="2">
      <t>ヘイセイ</t>
    </rPh>
    <rPh sb="4" eb="5">
      <t>ネン</t>
    </rPh>
    <phoneticPr fontId="5"/>
  </si>
  <si>
    <t>平成36年</t>
    <rPh sb="0" eb="2">
      <t>ヘイセイ</t>
    </rPh>
    <rPh sb="4" eb="5">
      <t>ネン</t>
    </rPh>
    <phoneticPr fontId="5"/>
  </si>
  <si>
    <t>平成37年</t>
    <rPh sb="0" eb="2">
      <t>ヘイセイ</t>
    </rPh>
    <rPh sb="4" eb="5">
      <t>ネン</t>
    </rPh>
    <phoneticPr fontId="5"/>
  </si>
  <si>
    <t>平成38年</t>
    <rPh sb="0" eb="2">
      <t>ヘイセイ</t>
    </rPh>
    <rPh sb="4" eb="5">
      <t>ネン</t>
    </rPh>
    <phoneticPr fontId="5"/>
  </si>
  <si>
    <t>平成39年</t>
    <rPh sb="0" eb="2">
      <t>ヘイセイ</t>
    </rPh>
    <rPh sb="4" eb="5">
      <t>ネン</t>
    </rPh>
    <phoneticPr fontId="5"/>
  </si>
  <si>
    <t>平成40年</t>
    <rPh sb="0" eb="2">
      <t>ヘイセイ</t>
    </rPh>
    <rPh sb="4" eb="5">
      <t>ネン</t>
    </rPh>
    <phoneticPr fontId="5"/>
  </si>
  <si>
    <t>平成41年</t>
    <rPh sb="0" eb="2">
      <t>ヘイセイ</t>
    </rPh>
    <rPh sb="4" eb="5">
      <t>ネン</t>
    </rPh>
    <phoneticPr fontId="5"/>
  </si>
  <si>
    <t>平成42年</t>
    <rPh sb="0" eb="2">
      <t>ヘイセイ</t>
    </rPh>
    <rPh sb="4" eb="5">
      <t>ネン</t>
    </rPh>
    <phoneticPr fontId="5"/>
  </si>
  <si>
    <t>平成43年</t>
    <rPh sb="0" eb="2">
      <t>ヘイセイ</t>
    </rPh>
    <rPh sb="4" eb="5">
      <t>ネン</t>
    </rPh>
    <phoneticPr fontId="5"/>
  </si>
  <si>
    <t>平成44年</t>
    <rPh sb="0" eb="2">
      <t>ヘイセイ</t>
    </rPh>
    <rPh sb="4" eb="5">
      <t>ネン</t>
    </rPh>
    <phoneticPr fontId="5"/>
  </si>
  <si>
    <t>注２　消費税率は８％とします。</t>
    <phoneticPr fontId="5"/>
  </si>
  <si>
    <t>注１　金額は円単位で入力し、１円未満の端数は切り捨てとしてください。</t>
    <phoneticPr fontId="5"/>
  </si>
  <si>
    <t>提案者記号</t>
    <rPh sb="0" eb="5">
      <t>テイアンシャキゴウ</t>
    </rPh>
    <phoneticPr fontId="5"/>
  </si>
  <si>
    <t>維持管理費</t>
    <rPh sb="0" eb="2">
      <t>イジ</t>
    </rPh>
    <rPh sb="2" eb="4">
      <t>カンリ</t>
    </rPh>
    <rPh sb="4" eb="5">
      <t>ヒ</t>
    </rPh>
    <phoneticPr fontId="5"/>
  </si>
  <si>
    <t>その他</t>
    <rPh sb="2" eb="3">
      <t>タ</t>
    </rPh>
    <phoneticPr fontId="5"/>
  </si>
  <si>
    <t>平成32年度</t>
    <rPh sb="0" eb="2">
      <t>ヘイセイ</t>
    </rPh>
    <rPh sb="4" eb="5">
      <t>ネン</t>
    </rPh>
    <rPh sb="5" eb="6">
      <t>ド</t>
    </rPh>
    <phoneticPr fontId="5"/>
  </si>
  <si>
    <t>長期収支計画</t>
    <rPh sb="0" eb="2">
      <t>チョウキ</t>
    </rPh>
    <rPh sb="2" eb="4">
      <t>シュウシ</t>
    </rPh>
    <rPh sb="4" eb="6">
      <t>ケイカク</t>
    </rPh>
    <phoneticPr fontId="5"/>
  </si>
  <si>
    <t>平成33年度</t>
    <rPh sb="0" eb="2">
      <t>ヘイセイ</t>
    </rPh>
    <rPh sb="4" eb="5">
      <t>ネン</t>
    </rPh>
    <rPh sb="5" eb="6">
      <t>ド</t>
    </rPh>
    <phoneticPr fontId="5"/>
  </si>
  <si>
    <t>平成34年度</t>
    <rPh sb="0" eb="2">
      <t>ヘイセイ</t>
    </rPh>
    <rPh sb="4" eb="5">
      <t>ネン</t>
    </rPh>
    <rPh sb="5" eb="6">
      <t>ド</t>
    </rPh>
    <phoneticPr fontId="5"/>
  </si>
  <si>
    <t>平成35年度</t>
    <rPh sb="0" eb="2">
      <t>ヘイセイ</t>
    </rPh>
    <rPh sb="4" eb="5">
      <t>ネン</t>
    </rPh>
    <rPh sb="5" eb="6">
      <t>ド</t>
    </rPh>
    <phoneticPr fontId="5"/>
  </si>
  <si>
    <t>平成36年度</t>
    <rPh sb="0" eb="2">
      <t>ヘイセイ</t>
    </rPh>
    <rPh sb="4" eb="5">
      <t>ネン</t>
    </rPh>
    <rPh sb="5" eb="6">
      <t>ド</t>
    </rPh>
    <phoneticPr fontId="5"/>
  </si>
  <si>
    <t>平成37年度</t>
    <rPh sb="0" eb="2">
      <t>ヘイセイ</t>
    </rPh>
    <rPh sb="4" eb="5">
      <t>ネン</t>
    </rPh>
    <rPh sb="5" eb="6">
      <t>ド</t>
    </rPh>
    <phoneticPr fontId="5"/>
  </si>
  <si>
    <t>平成38年度</t>
    <rPh sb="0" eb="2">
      <t>ヘイセイ</t>
    </rPh>
    <rPh sb="4" eb="5">
      <t>ネン</t>
    </rPh>
    <rPh sb="5" eb="6">
      <t>ド</t>
    </rPh>
    <phoneticPr fontId="5"/>
  </si>
  <si>
    <t>平成39年度</t>
    <rPh sb="0" eb="2">
      <t>ヘイセイ</t>
    </rPh>
    <rPh sb="4" eb="5">
      <t>ネン</t>
    </rPh>
    <rPh sb="5" eb="6">
      <t>ド</t>
    </rPh>
    <phoneticPr fontId="5"/>
  </si>
  <si>
    <t>平成40年度</t>
    <rPh sb="0" eb="2">
      <t>ヘイセイ</t>
    </rPh>
    <rPh sb="4" eb="5">
      <t>ネン</t>
    </rPh>
    <rPh sb="5" eb="6">
      <t>ド</t>
    </rPh>
    <phoneticPr fontId="5"/>
  </si>
  <si>
    <t>平成41年度</t>
    <rPh sb="0" eb="2">
      <t>ヘイセイ</t>
    </rPh>
    <rPh sb="4" eb="5">
      <t>ネン</t>
    </rPh>
    <rPh sb="5" eb="6">
      <t>ド</t>
    </rPh>
    <phoneticPr fontId="5"/>
  </si>
  <si>
    <t>平成42年度</t>
    <rPh sb="0" eb="2">
      <t>ヘイセイ</t>
    </rPh>
    <rPh sb="4" eb="5">
      <t>ネン</t>
    </rPh>
    <rPh sb="5" eb="6">
      <t>ド</t>
    </rPh>
    <phoneticPr fontId="5"/>
  </si>
  <si>
    <t>平成43年度</t>
    <rPh sb="0" eb="2">
      <t>ヘイセイ</t>
    </rPh>
    <rPh sb="4" eb="5">
      <t>ネン</t>
    </rPh>
    <rPh sb="5" eb="6">
      <t>ド</t>
    </rPh>
    <phoneticPr fontId="5"/>
  </si>
  <si>
    <t>消費税等相当額</t>
    <rPh sb="0" eb="3">
      <t>ショウヒゼイ</t>
    </rPh>
    <rPh sb="3" eb="4">
      <t>トウ</t>
    </rPh>
    <rPh sb="4" eb="6">
      <t>ソウトウ</t>
    </rPh>
    <rPh sb="6" eb="7">
      <t>ガク</t>
    </rPh>
    <phoneticPr fontId="5"/>
  </si>
  <si>
    <t>消費税等
相当額</t>
    <rPh sb="0" eb="3">
      <t>ショウヒゼイ</t>
    </rPh>
    <rPh sb="3" eb="4">
      <t>トウ</t>
    </rPh>
    <rPh sb="5" eb="7">
      <t>ソウトウ</t>
    </rPh>
    <rPh sb="7" eb="8">
      <t>ガク</t>
    </rPh>
    <phoneticPr fontId="5"/>
  </si>
  <si>
    <t>入札価格の内訳に関する提出書類</t>
    <rPh sb="0" eb="2">
      <t>ニュウサツ</t>
    </rPh>
    <rPh sb="2" eb="4">
      <t>カカク</t>
    </rPh>
    <rPh sb="5" eb="7">
      <t>ウチワケ</t>
    </rPh>
    <rPh sb="8" eb="9">
      <t>カン</t>
    </rPh>
    <rPh sb="11" eb="13">
      <t>テイシュツ</t>
    </rPh>
    <rPh sb="13" eb="15">
      <t>ショルイ</t>
    </rPh>
    <phoneticPr fontId="5"/>
  </si>
  <si>
    <t>年度</t>
    <rPh sb="0" eb="1">
      <t>ネン</t>
    </rPh>
    <rPh sb="1" eb="2">
      <t>ド</t>
    </rPh>
    <phoneticPr fontId="15"/>
  </si>
  <si>
    <t>平成31年度</t>
    <rPh sb="0" eb="2">
      <t>ヘイセイ</t>
    </rPh>
    <rPh sb="4" eb="5">
      <t>ネンド</t>
    </rPh>
    <rPh sb="5" eb="6">
      <t>ド</t>
    </rPh>
    <phoneticPr fontId="15"/>
  </si>
  <si>
    <t>備　考</t>
  </si>
  <si>
    <t>2019年</t>
    <rPh sb="4" eb="5">
      <t>ネン</t>
    </rPh>
    <phoneticPr fontId="15"/>
  </si>
  <si>
    <t>項目</t>
    <rPh sb="0" eb="2">
      <t>コウモク</t>
    </rPh>
    <phoneticPr fontId="15"/>
  </si>
  <si>
    <t>提案者記号</t>
    <phoneticPr fontId="15"/>
  </si>
  <si>
    <t>（様式5-1）</t>
    <rPh sb="1" eb="3">
      <t>ヨウシキ</t>
    </rPh>
    <phoneticPr fontId="5"/>
  </si>
  <si>
    <t>（様式5-2）</t>
    <rPh sb="1" eb="3">
      <t>ヨウシキ</t>
    </rPh>
    <phoneticPr fontId="5"/>
  </si>
  <si>
    <t>（様式5-4）</t>
    <rPh sb="1" eb="3">
      <t>ヨウシキ</t>
    </rPh>
    <phoneticPr fontId="5"/>
  </si>
  <si>
    <t>（B）</t>
    <phoneticPr fontId="5"/>
  </si>
  <si>
    <t>　　　 金利スワップレート（基準日午前10時。テレレート17143ページ。）としてください。</t>
    <rPh sb="4" eb="6">
      <t>キンリ</t>
    </rPh>
    <rPh sb="14" eb="17">
      <t>キジュンビ</t>
    </rPh>
    <rPh sb="17" eb="19">
      <t>ゴゼン</t>
    </rPh>
    <rPh sb="21" eb="22">
      <t>ジ</t>
    </rPh>
    <phoneticPr fontId="5"/>
  </si>
  <si>
    <t>注１　Ａ３横使い横書きで記入してください。なお、記入欄及び項目については適宜調整してください。</t>
    <rPh sb="0" eb="1">
      <t>チュウ</t>
    </rPh>
    <rPh sb="5" eb="6">
      <t>ヨコ</t>
    </rPh>
    <rPh sb="27" eb="28">
      <t>オヨ</t>
    </rPh>
    <rPh sb="29" eb="31">
      <t>コウモク</t>
    </rPh>
    <phoneticPr fontId="15"/>
  </si>
  <si>
    <t>11月</t>
    <rPh sb="2" eb="3">
      <t>ガツ</t>
    </rPh>
    <phoneticPr fontId="5"/>
  </si>
  <si>
    <t>10月</t>
    <phoneticPr fontId="5"/>
  </si>
  <si>
    <t>　　　 ただし、不都合がある場合は適宜調整してください。</t>
    <phoneticPr fontId="5"/>
  </si>
  <si>
    <t>東大阪市立小学校空調設備整備事業</t>
    <rPh sb="0" eb="1">
      <t>ヒガシ</t>
    </rPh>
    <rPh sb="1" eb="3">
      <t>オオサカ</t>
    </rPh>
    <rPh sb="3" eb="4">
      <t>シ</t>
    </rPh>
    <rPh sb="4" eb="5">
      <t>リツ</t>
    </rPh>
    <rPh sb="5" eb="8">
      <t>ショウガッコウ</t>
    </rPh>
    <rPh sb="8" eb="10">
      <t>クウチョウ</t>
    </rPh>
    <rPh sb="10" eb="12">
      <t>セツビ</t>
    </rPh>
    <rPh sb="12" eb="14">
      <t>セイビ</t>
    </rPh>
    <rPh sb="14" eb="16">
      <t>ジギョウ</t>
    </rPh>
    <phoneticPr fontId="5"/>
  </si>
  <si>
    <t>平成30年　　月　　　日</t>
    <rPh sb="0" eb="2">
      <t>ヘイセイ</t>
    </rPh>
    <rPh sb="4" eb="5">
      <t>ネン</t>
    </rPh>
    <rPh sb="7" eb="8">
      <t>ガツ</t>
    </rPh>
    <rPh sb="11" eb="12">
      <t>ニチ</t>
    </rPh>
    <phoneticPr fontId="5"/>
  </si>
  <si>
    <t>（様式1-1）</t>
    <rPh sb="1" eb="3">
      <t>ヨウシキ</t>
    </rPh>
    <phoneticPr fontId="5"/>
  </si>
  <si>
    <t>平成　　年　　月　　日</t>
    <rPh sb="0" eb="2">
      <t>ヘイセイ</t>
    </rPh>
    <rPh sb="4" eb="5">
      <t>ネン</t>
    </rPh>
    <rPh sb="7" eb="8">
      <t>ガツ</t>
    </rPh>
    <rPh sb="10" eb="11">
      <t>ニチ</t>
    </rPh>
    <phoneticPr fontId="5"/>
  </si>
  <si>
    <t>質問書（第１回）提出届</t>
    <rPh sb="0" eb="3">
      <t>シツモンショ</t>
    </rPh>
    <rPh sb="4" eb="5">
      <t>ダイ</t>
    </rPh>
    <rPh sb="6" eb="7">
      <t>カイ</t>
    </rPh>
    <rPh sb="8" eb="10">
      <t>テイシュツ</t>
    </rPh>
    <rPh sb="10" eb="11">
      <t>トドケ</t>
    </rPh>
    <phoneticPr fontId="5"/>
  </si>
  <si>
    <t>（あて先）東大阪市長　野田　義和</t>
    <rPh sb="3" eb="4">
      <t>サキ</t>
    </rPh>
    <rPh sb="5" eb="10">
      <t>ヒガシオオサカシチョウ</t>
    </rPh>
    <rPh sb="11" eb="13">
      <t>ノダ</t>
    </rPh>
    <rPh sb="14" eb="16">
      <t>ヨシカズ</t>
    </rPh>
    <phoneticPr fontId="5"/>
  </si>
  <si>
    <t>所在地</t>
    <rPh sb="0" eb="3">
      <t>ショザイチ</t>
    </rPh>
    <phoneticPr fontId="5"/>
  </si>
  <si>
    <t>商号又は名称</t>
    <rPh sb="0" eb="2">
      <t>ショウゴウ</t>
    </rPh>
    <rPh sb="2" eb="3">
      <t>マタ</t>
    </rPh>
    <rPh sb="4" eb="6">
      <t>メイショウ</t>
    </rPh>
    <phoneticPr fontId="5"/>
  </si>
  <si>
    <t>職及び氏名</t>
    <rPh sb="0" eb="1">
      <t>ショク</t>
    </rPh>
    <rPh sb="1" eb="2">
      <t>オヨ</t>
    </rPh>
    <rPh sb="3" eb="5">
      <t>シメイ</t>
    </rPh>
    <phoneticPr fontId="5"/>
  </si>
  <si>
    <t>資料名</t>
    <rPh sb="0" eb="2">
      <t>シリョウ</t>
    </rPh>
    <rPh sb="2" eb="3">
      <t>メイ</t>
    </rPh>
    <phoneticPr fontId="5"/>
  </si>
  <si>
    <t>質問数</t>
    <rPh sb="0" eb="2">
      <t>シツモン</t>
    </rPh>
    <rPh sb="2" eb="3">
      <t>スウ</t>
    </rPh>
    <phoneticPr fontId="5"/>
  </si>
  <si>
    <t>備考</t>
    <rPh sb="0" eb="2">
      <t>ビコウ</t>
    </rPh>
    <phoneticPr fontId="5"/>
  </si>
  <si>
    <t>入札説明書</t>
    <rPh sb="0" eb="2">
      <t>ニュウサツ</t>
    </rPh>
    <rPh sb="2" eb="5">
      <t>セツメイショ</t>
    </rPh>
    <phoneticPr fontId="5"/>
  </si>
  <si>
    <t>要求水準書</t>
    <rPh sb="0" eb="2">
      <t>ヨウキュウ</t>
    </rPh>
    <rPh sb="2" eb="4">
      <t>スイジュン</t>
    </rPh>
    <rPh sb="4" eb="5">
      <t>ショ</t>
    </rPh>
    <phoneticPr fontId="5"/>
  </si>
  <si>
    <t>落札者決定基準</t>
    <rPh sb="0" eb="7">
      <t>ラクサツシャケッテイキジュン</t>
    </rPh>
    <phoneticPr fontId="5"/>
  </si>
  <si>
    <t>様式集</t>
    <rPh sb="0" eb="2">
      <t>ヨウシキ</t>
    </rPh>
    <rPh sb="2" eb="3">
      <t>シュウ</t>
    </rPh>
    <phoneticPr fontId="5"/>
  </si>
  <si>
    <t>事業契約書（案）</t>
    <rPh sb="0" eb="2">
      <t>ジギョウ</t>
    </rPh>
    <rPh sb="2" eb="5">
      <t>ケイヤクショ</t>
    </rPh>
    <rPh sb="6" eb="7">
      <t>アン</t>
    </rPh>
    <phoneticPr fontId="5"/>
  </si>
  <si>
    <t>（担当者連絡先）</t>
    <rPh sb="1" eb="4">
      <t>タントウシャ</t>
    </rPh>
    <rPh sb="4" eb="6">
      <t>レンラク</t>
    </rPh>
    <rPh sb="6" eb="7">
      <t>サキ</t>
    </rPh>
    <phoneticPr fontId="5"/>
  </si>
  <si>
    <t>企業名</t>
    <rPh sb="0" eb="2">
      <t>キギョウ</t>
    </rPh>
    <rPh sb="2" eb="3">
      <t>メイ</t>
    </rPh>
    <phoneticPr fontId="5"/>
  </si>
  <si>
    <t>所属</t>
    <rPh sb="0" eb="2">
      <t>ショゾク</t>
    </rPh>
    <phoneticPr fontId="5"/>
  </si>
  <si>
    <t>役職</t>
    <rPh sb="0" eb="2">
      <t>ヤクショク</t>
    </rPh>
    <phoneticPr fontId="5"/>
  </si>
  <si>
    <t>氏名</t>
    <rPh sb="0" eb="2">
      <t>シメイ</t>
    </rPh>
    <phoneticPr fontId="5"/>
  </si>
  <si>
    <t>電話番号</t>
    <rPh sb="0" eb="2">
      <t>デンワ</t>
    </rPh>
    <rPh sb="2" eb="4">
      <t>バンゴウ</t>
    </rPh>
    <phoneticPr fontId="5"/>
  </si>
  <si>
    <t>FAX番号</t>
    <rPh sb="3" eb="5">
      <t>バンゴウ</t>
    </rPh>
    <phoneticPr fontId="5"/>
  </si>
  <si>
    <t>E-mail</t>
    <phoneticPr fontId="5"/>
  </si>
  <si>
    <t>（様式1-2）</t>
    <rPh sb="1" eb="3">
      <t>ヨウシキ</t>
    </rPh>
    <phoneticPr fontId="5"/>
  </si>
  <si>
    <t>質問書（第１回）</t>
    <rPh sb="0" eb="3">
      <t>シツモンショ</t>
    </rPh>
    <rPh sb="4" eb="5">
      <t>ダイ</t>
    </rPh>
    <rPh sb="6" eb="7">
      <t>カイ</t>
    </rPh>
    <phoneticPr fontId="5"/>
  </si>
  <si>
    <t>（記入例）入札説明書</t>
    <rPh sb="1" eb="3">
      <t>キニュウ</t>
    </rPh>
    <rPh sb="3" eb="4">
      <t>レイ</t>
    </rPh>
    <rPh sb="5" eb="7">
      <t>ニュウサツ</t>
    </rPh>
    <rPh sb="7" eb="10">
      <t>セツメイショ</t>
    </rPh>
    <phoneticPr fontId="5"/>
  </si>
  <si>
    <t>No</t>
    <phoneticPr fontId="5"/>
  </si>
  <si>
    <t>タイトル</t>
    <phoneticPr fontId="5"/>
  </si>
  <si>
    <t>該当箇所</t>
    <rPh sb="0" eb="2">
      <t>ガイトウ</t>
    </rPh>
    <rPh sb="2" eb="4">
      <t>カショ</t>
    </rPh>
    <phoneticPr fontId="5"/>
  </si>
  <si>
    <t>質　　　問</t>
    <rPh sb="0" eb="1">
      <t>シツ</t>
    </rPh>
    <rPh sb="4" eb="5">
      <t>トイ</t>
    </rPh>
    <phoneticPr fontId="5"/>
  </si>
  <si>
    <t>頁</t>
    <rPh sb="0" eb="1">
      <t>ページ</t>
    </rPh>
    <phoneticPr fontId="5"/>
  </si>
  <si>
    <t>ﾛｰﾏ</t>
  </si>
  <si>
    <t>数</t>
    <rPh sb="0" eb="1">
      <t>スウ</t>
    </rPh>
    <phoneticPr fontId="21"/>
  </si>
  <si>
    <t>(数)</t>
    <rPh sb="1" eb="2">
      <t>スウ</t>
    </rPh>
    <phoneticPr fontId="21"/>
  </si>
  <si>
    <t>丸数</t>
    <rPh sb="0" eb="1">
      <t>マル</t>
    </rPh>
    <rPh sb="1" eb="2">
      <t>スウ</t>
    </rPh>
    <phoneticPr fontId="21"/>
  </si>
  <si>
    <t>ｶﾅ</t>
  </si>
  <si>
    <t>(ｶﾅ)</t>
  </si>
  <si>
    <t>英字</t>
    <rPh sb="0" eb="2">
      <t>エイジ</t>
    </rPh>
    <phoneticPr fontId="21"/>
  </si>
  <si>
    <t>例</t>
    <rPh sb="0" eb="1">
      <t>レイ</t>
    </rPh>
    <phoneticPr fontId="5"/>
  </si>
  <si>
    <t>○○○○</t>
  </si>
  <si>
    <t>Ⅰ</t>
  </si>
  <si>
    <t>ア</t>
  </si>
  <si>
    <t>(ｱ)</t>
  </si>
  <si>
    <t>a</t>
  </si>
  <si>
    <t>〇〇〇〇</t>
    <phoneticPr fontId="5"/>
  </si>
  <si>
    <t>注１　質問する資料ごとに本様式を作成してください。</t>
    <phoneticPr fontId="22"/>
  </si>
  <si>
    <t>注２　タイトル欄は該当資料の該当箇所のタイトルを記入してください。</t>
    <phoneticPr fontId="22"/>
  </si>
  <si>
    <t>注３　該当箇所欄の記入に当たっては、数値、記号は半角小文字で記入してください。</t>
    <phoneticPr fontId="22"/>
  </si>
  <si>
    <t>注４　行が不足する場合には、適宜増やしてください。</t>
    <phoneticPr fontId="22"/>
  </si>
  <si>
    <t>注６　入札説明書等の該当箇所の順番に並べてください。</t>
    <rPh sb="3" eb="5">
      <t>ニュウサツ</t>
    </rPh>
    <rPh sb="5" eb="8">
      <t>セツメイショ</t>
    </rPh>
    <rPh sb="8" eb="9">
      <t>トウ</t>
    </rPh>
    <phoneticPr fontId="22"/>
  </si>
  <si>
    <t>（様式1-３）</t>
    <rPh sb="1" eb="3">
      <t>ヨウシキ</t>
    </rPh>
    <phoneticPr fontId="5"/>
  </si>
  <si>
    <t>質問書（第２回）提出届</t>
    <rPh sb="0" eb="3">
      <t>シツモンショ</t>
    </rPh>
    <rPh sb="4" eb="5">
      <t>ダイ</t>
    </rPh>
    <rPh sb="6" eb="7">
      <t>カイ</t>
    </rPh>
    <rPh sb="8" eb="10">
      <t>テイシュツ</t>
    </rPh>
    <rPh sb="10" eb="11">
      <t>トドケ</t>
    </rPh>
    <phoneticPr fontId="5"/>
  </si>
  <si>
    <t>（様式1-4）</t>
    <rPh sb="1" eb="3">
      <t>ヨウシキ</t>
    </rPh>
    <phoneticPr fontId="5"/>
  </si>
  <si>
    <t>質問書（第２回）</t>
    <rPh sb="0" eb="3">
      <t>シツモンショ</t>
    </rPh>
    <rPh sb="4" eb="5">
      <t>ダイ</t>
    </rPh>
    <rPh sb="6" eb="7">
      <t>カイ</t>
    </rPh>
    <phoneticPr fontId="5"/>
  </si>
  <si>
    <t>グループ名</t>
    <rPh sb="4" eb="5">
      <t>メイ</t>
    </rPh>
    <phoneticPr fontId="5"/>
  </si>
  <si>
    <t>（代表企業）
商号又は名称</t>
    <rPh sb="7" eb="9">
      <t>ショウゴウ</t>
    </rPh>
    <rPh sb="9" eb="10">
      <t>マタ</t>
    </rPh>
    <rPh sb="11" eb="13">
      <t>メイショウ</t>
    </rPh>
    <phoneticPr fontId="5"/>
  </si>
  <si>
    <t>〇〇〇〇</t>
    <phoneticPr fontId="5"/>
  </si>
  <si>
    <t>注１　質問する資料ごとに本様式を作成してください。</t>
    <phoneticPr fontId="22"/>
  </si>
  <si>
    <t>注２　タイトル欄は該当資料の該当箇所のタイトルを記入してください。</t>
    <phoneticPr fontId="22"/>
  </si>
  <si>
    <t>注３　該当箇所欄の記入に当たっては、数値、記号は半角小文字で記入してください。</t>
    <phoneticPr fontId="22"/>
  </si>
  <si>
    <t>注４　行が不足する場合には、適宜増やしてください。</t>
    <phoneticPr fontId="22"/>
  </si>
  <si>
    <t>（様式1-5）</t>
    <rPh sb="1" eb="3">
      <t>ヨウシキ</t>
    </rPh>
    <phoneticPr fontId="5"/>
  </si>
  <si>
    <t>※ここから右には何も記載しないで下さい。</t>
    <rPh sb="5" eb="6">
      <t>ミギ</t>
    </rPh>
    <rPh sb="8" eb="9">
      <t>ナニ</t>
    </rPh>
    <rPh sb="10" eb="12">
      <t>キサイ</t>
    </rPh>
    <rPh sb="16" eb="17">
      <t>クダ</t>
    </rPh>
    <phoneticPr fontId="15"/>
  </si>
  <si>
    <t>平成30年　　月　　日</t>
    <rPh sb="0" eb="2">
      <t>ヘイセイ</t>
    </rPh>
    <rPh sb="4" eb="5">
      <t>ネン</t>
    </rPh>
    <rPh sb="7" eb="8">
      <t>ガツ</t>
    </rPh>
    <rPh sb="10" eb="11">
      <t>ニチ</t>
    </rPh>
    <phoneticPr fontId="15"/>
  </si>
  <si>
    <t>参加</t>
    <rPh sb="0" eb="2">
      <t>サンカ</t>
    </rPh>
    <phoneticPr fontId="15"/>
  </si>
  <si>
    <t>不参加</t>
    <rPh sb="0" eb="3">
      <t>フサンカ</t>
    </rPh>
    <phoneticPr fontId="15"/>
  </si>
  <si>
    <t>企業名</t>
    <rPh sb="0" eb="2">
      <t>キギョウ</t>
    </rPh>
    <rPh sb="2" eb="3">
      <t>メイ</t>
    </rPh>
    <phoneticPr fontId="15"/>
  </si>
  <si>
    <t>業　種</t>
    <rPh sb="0" eb="1">
      <t>ギョウ</t>
    </rPh>
    <rPh sb="2" eb="3">
      <t>タネ</t>
    </rPh>
    <phoneticPr fontId="15"/>
  </si>
  <si>
    <t>設計・施工・工事監理・維持管理・金融・その他（　　　　　　）</t>
    <rPh sb="0" eb="2">
      <t>セッケイ</t>
    </rPh>
    <rPh sb="3" eb="5">
      <t>セコウ</t>
    </rPh>
    <rPh sb="6" eb="8">
      <t>コウジ</t>
    </rPh>
    <rPh sb="8" eb="10">
      <t>カンリ</t>
    </rPh>
    <rPh sb="11" eb="13">
      <t>イジ</t>
    </rPh>
    <rPh sb="13" eb="15">
      <t>カンリ</t>
    </rPh>
    <rPh sb="16" eb="18">
      <t>キンユウ</t>
    </rPh>
    <rPh sb="21" eb="22">
      <t>タ</t>
    </rPh>
    <phoneticPr fontId="15"/>
  </si>
  <si>
    <t>参加者所属</t>
    <rPh sb="0" eb="3">
      <t>サンカシャ</t>
    </rPh>
    <rPh sb="3" eb="5">
      <t>ショゾク</t>
    </rPh>
    <phoneticPr fontId="15"/>
  </si>
  <si>
    <t>（担当者連絡先）</t>
    <rPh sb="1" eb="4">
      <t>タントウシャ</t>
    </rPh>
    <rPh sb="4" eb="7">
      <t>レンラクサキ</t>
    </rPh>
    <phoneticPr fontId="15"/>
  </si>
  <si>
    <t>会社名</t>
    <rPh sb="0" eb="2">
      <t>カイシャ</t>
    </rPh>
    <rPh sb="2" eb="3">
      <t>メイ</t>
    </rPh>
    <phoneticPr fontId="15"/>
  </si>
  <si>
    <t>所在地</t>
    <rPh sb="0" eb="3">
      <t>ショザイチ</t>
    </rPh>
    <phoneticPr fontId="15"/>
  </si>
  <si>
    <t>所属・役職</t>
    <rPh sb="0" eb="2">
      <t>ショゾク</t>
    </rPh>
    <rPh sb="3" eb="5">
      <t>ヤクショク</t>
    </rPh>
    <phoneticPr fontId="15"/>
  </si>
  <si>
    <t>担当者氏名</t>
    <rPh sb="0" eb="3">
      <t>タントウシャ</t>
    </rPh>
    <rPh sb="3" eb="5">
      <t>シメイ</t>
    </rPh>
    <phoneticPr fontId="15"/>
  </si>
  <si>
    <t>電話番号</t>
    <rPh sb="0" eb="2">
      <t>デンワ</t>
    </rPh>
    <rPh sb="2" eb="4">
      <t>バンゴウ</t>
    </rPh>
    <phoneticPr fontId="15"/>
  </si>
  <si>
    <t>FAX番号</t>
    <rPh sb="3" eb="5">
      <t>バンゴウ</t>
    </rPh>
    <phoneticPr fontId="15"/>
  </si>
  <si>
    <t>メールアドレス</t>
    <phoneticPr fontId="15"/>
  </si>
  <si>
    <t>※ここから下には何も記載しないで下さい。</t>
    <rPh sb="5" eb="6">
      <t>シタ</t>
    </rPh>
    <rPh sb="8" eb="9">
      <t>ナニ</t>
    </rPh>
    <rPh sb="10" eb="12">
      <t>キサイ</t>
    </rPh>
    <rPh sb="16" eb="17">
      <t>クダ</t>
    </rPh>
    <phoneticPr fontId="15"/>
  </si>
  <si>
    <t>会社名</t>
  </si>
  <si>
    <t>所在地</t>
    <phoneticPr fontId="15"/>
  </si>
  <si>
    <t>所属・役職</t>
  </si>
  <si>
    <t>担当者氏名</t>
  </si>
  <si>
    <t>電話番号</t>
  </si>
  <si>
    <t>FAX番号</t>
    <phoneticPr fontId="15"/>
  </si>
  <si>
    <t>メールアドレス</t>
  </si>
  <si>
    <t>（様式1-6）</t>
    <rPh sb="1" eb="3">
      <t>ヨウシキ</t>
    </rPh>
    <phoneticPr fontId="5"/>
  </si>
  <si>
    <t>図書の貸与申込書</t>
    <rPh sb="0" eb="2">
      <t>トショ</t>
    </rPh>
    <rPh sb="3" eb="5">
      <t>タイヨ</t>
    </rPh>
    <rPh sb="5" eb="8">
      <t>モウシコミショ</t>
    </rPh>
    <phoneticPr fontId="15"/>
  </si>
  <si>
    <t>（あて先）　東大阪市長　野田　義和</t>
    <rPh sb="3" eb="4">
      <t>サキ</t>
    </rPh>
    <rPh sb="6" eb="11">
      <t>ヒガシオオサカシチョウ</t>
    </rPh>
    <rPh sb="12" eb="14">
      <t>ノダ</t>
    </rPh>
    <rPh sb="15" eb="17">
      <t>ヨシカズ</t>
    </rPh>
    <phoneticPr fontId="15"/>
  </si>
  <si>
    <t>（代表者）</t>
    <rPh sb="1" eb="4">
      <t>ダイヒョウシャ</t>
    </rPh>
    <phoneticPr fontId="15"/>
  </si>
  <si>
    <t>商号又は名称</t>
    <rPh sb="0" eb="2">
      <t>ショウゴウ</t>
    </rPh>
    <rPh sb="2" eb="3">
      <t>マタ</t>
    </rPh>
    <rPh sb="4" eb="6">
      <t>メイショウ</t>
    </rPh>
    <phoneticPr fontId="15"/>
  </si>
  <si>
    <t>職及び氏名</t>
    <rPh sb="0" eb="1">
      <t>ショク</t>
    </rPh>
    <rPh sb="1" eb="2">
      <t>オヨ</t>
    </rPh>
    <rPh sb="3" eb="5">
      <t>シメイ</t>
    </rPh>
    <phoneticPr fontId="15"/>
  </si>
  <si>
    <t>記</t>
    <rPh sb="0" eb="1">
      <t>キ</t>
    </rPh>
    <phoneticPr fontId="15"/>
  </si>
  <si>
    <t>受取日時</t>
    <rPh sb="0" eb="1">
      <t>ウ</t>
    </rPh>
    <rPh sb="1" eb="2">
      <t>ト</t>
    </rPh>
    <rPh sb="2" eb="4">
      <t>ニチジ</t>
    </rPh>
    <phoneticPr fontId="15"/>
  </si>
  <si>
    <t>平成３０年●月●●日　　●●時●●分</t>
    <rPh sb="0" eb="2">
      <t>ヘイセイ</t>
    </rPh>
    <rPh sb="4" eb="5">
      <t>ネン</t>
    </rPh>
    <rPh sb="6" eb="7">
      <t>ガツ</t>
    </rPh>
    <rPh sb="9" eb="10">
      <t>ニチ</t>
    </rPh>
    <rPh sb="14" eb="15">
      <t>ジ</t>
    </rPh>
    <rPh sb="17" eb="18">
      <t>フン</t>
    </rPh>
    <phoneticPr fontId="15"/>
  </si>
  <si>
    <t>（あて先）東大阪市長　野田　義和</t>
    <rPh sb="5" eb="10">
      <t>ヒガシオオサカシチョウ</t>
    </rPh>
    <rPh sb="11" eb="13">
      <t>ノダ</t>
    </rPh>
    <rPh sb="14" eb="16">
      <t>ヨシカズ</t>
    </rPh>
    <phoneticPr fontId="15"/>
  </si>
  <si>
    <t>図書の貸与誓約書</t>
    <rPh sb="0" eb="2">
      <t>トショ</t>
    </rPh>
    <rPh sb="3" eb="5">
      <t>タイヨ</t>
    </rPh>
    <rPh sb="5" eb="8">
      <t>セイヤクショ</t>
    </rPh>
    <phoneticPr fontId="15"/>
  </si>
  <si>
    <t>（連絡担当者）</t>
    <rPh sb="1" eb="3">
      <t>レンラク</t>
    </rPh>
    <rPh sb="3" eb="6">
      <t>タントウシャ</t>
    </rPh>
    <phoneticPr fontId="15"/>
  </si>
  <si>
    <t>会社名</t>
    <rPh sb="0" eb="3">
      <t>カイシャメイ</t>
    </rPh>
    <phoneticPr fontId="15"/>
  </si>
  <si>
    <t>会社所在地</t>
    <rPh sb="0" eb="2">
      <t>カイシャ</t>
    </rPh>
    <rPh sb="2" eb="5">
      <t>ショザイチ</t>
    </rPh>
    <phoneticPr fontId="15"/>
  </si>
  <si>
    <t>担当者所属・役職</t>
    <rPh sb="0" eb="3">
      <t>タントウシャ</t>
    </rPh>
    <rPh sb="6" eb="8">
      <t>ヤクショク</t>
    </rPh>
    <phoneticPr fontId="15"/>
  </si>
  <si>
    <t>担当者氏名</t>
    <phoneticPr fontId="15"/>
  </si>
  <si>
    <t>ファックス番号</t>
    <phoneticPr fontId="15"/>
  </si>
  <si>
    <t>市処理欄</t>
    <rPh sb="0" eb="1">
      <t>シ</t>
    </rPh>
    <rPh sb="1" eb="3">
      <t>ショリ</t>
    </rPh>
    <rPh sb="3" eb="4">
      <t>ラン</t>
    </rPh>
    <phoneticPr fontId="15"/>
  </si>
  <si>
    <t>CD-R　番号</t>
    <rPh sb="5" eb="7">
      <t>バンゴウ</t>
    </rPh>
    <phoneticPr fontId="15"/>
  </si>
  <si>
    <t>返却日</t>
    <rPh sb="0" eb="2">
      <t>ヘンキャク</t>
    </rPh>
    <rPh sb="2" eb="3">
      <t>ビ</t>
    </rPh>
    <phoneticPr fontId="15"/>
  </si>
  <si>
    <t>※この誓約書は、押印の上、受け取り時に持参してください。</t>
    <rPh sb="3" eb="6">
      <t>セイヤクショ</t>
    </rPh>
    <rPh sb="8" eb="10">
      <t>オウイン</t>
    </rPh>
    <rPh sb="11" eb="12">
      <t>ウエ</t>
    </rPh>
    <rPh sb="13" eb="14">
      <t>ウ</t>
    </rPh>
    <rPh sb="15" eb="16">
      <t>ト</t>
    </rPh>
    <rPh sb="17" eb="18">
      <t>ジ</t>
    </rPh>
    <rPh sb="19" eb="21">
      <t>ジサン</t>
    </rPh>
    <phoneticPr fontId="15"/>
  </si>
  <si>
    <t>●受電容量計画表</t>
    <rPh sb="1" eb="3">
      <t>ジュデン</t>
    </rPh>
    <rPh sb="3" eb="5">
      <t>ヨウリョウ</t>
    </rPh>
    <rPh sb="5" eb="7">
      <t>ケイカク</t>
    </rPh>
    <rPh sb="7" eb="8">
      <t>ヒョウ</t>
    </rPh>
    <phoneticPr fontId="15"/>
  </si>
  <si>
    <t>※薄黄色のセルの必要箇所に入力すること。</t>
    <rPh sb="1" eb="2">
      <t>ウス</t>
    </rPh>
    <rPh sb="2" eb="4">
      <t>キイロ</t>
    </rPh>
    <rPh sb="8" eb="10">
      <t>ヒツヨウ</t>
    </rPh>
    <rPh sb="10" eb="12">
      <t>カショ</t>
    </rPh>
    <rPh sb="13" eb="15">
      <t>ニュウリョク</t>
    </rPh>
    <phoneticPr fontId="15"/>
  </si>
  <si>
    <t>学校
番号</t>
    <rPh sb="0" eb="2">
      <t>ガッコウ</t>
    </rPh>
    <rPh sb="3" eb="5">
      <t>バンゴウ</t>
    </rPh>
    <phoneticPr fontId="15"/>
  </si>
  <si>
    <t>学校名</t>
    <rPh sb="0" eb="2">
      <t>ガッコウ</t>
    </rPh>
    <rPh sb="2" eb="3">
      <t>メイ</t>
    </rPh>
    <phoneticPr fontId="15"/>
  </si>
  <si>
    <t>計画</t>
    <rPh sb="0" eb="2">
      <t>ケイカク</t>
    </rPh>
    <phoneticPr fontId="15"/>
  </si>
  <si>
    <t>受電
容量</t>
    <rPh sb="0" eb="2">
      <t>ジュデン</t>
    </rPh>
    <rPh sb="3" eb="5">
      <t>ヨウリョウ</t>
    </rPh>
    <phoneticPr fontId="15"/>
  </si>
  <si>
    <t>契約
電力</t>
    <rPh sb="0" eb="2">
      <t>ケイヤク</t>
    </rPh>
    <rPh sb="3" eb="5">
      <t>デンリョク</t>
    </rPh>
    <phoneticPr fontId="15"/>
  </si>
  <si>
    <t>変圧器</t>
    <rPh sb="0" eb="3">
      <t>ヘンアツキ</t>
    </rPh>
    <phoneticPr fontId="15"/>
  </si>
  <si>
    <t>変圧器
増設の
有無</t>
    <rPh sb="0" eb="3">
      <t>ヘンアツキ</t>
    </rPh>
    <rPh sb="4" eb="6">
      <t>ゾウセツ</t>
    </rPh>
    <rPh sb="8" eb="10">
      <t>ウム</t>
    </rPh>
    <phoneticPr fontId="15"/>
  </si>
  <si>
    <t>単相</t>
    <rPh sb="0" eb="1">
      <t>タン</t>
    </rPh>
    <rPh sb="1" eb="2">
      <t>ソウ</t>
    </rPh>
    <phoneticPr fontId="15"/>
  </si>
  <si>
    <t>三相</t>
    <rPh sb="0" eb="2">
      <t>サンソウ</t>
    </rPh>
    <phoneticPr fontId="15"/>
  </si>
  <si>
    <t>容量
(kVA)</t>
    <rPh sb="0" eb="2">
      <t>ヨウリョウ</t>
    </rPh>
    <phoneticPr fontId="15"/>
  </si>
  <si>
    <t>定格
電流値(A)</t>
    <rPh sb="0" eb="2">
      <t>テイカク</t>
    </rPh>
    <rPh sb="3" eb="5">
      <t>デンリュウ</t>
    </rPh>
    <rPh sb="5" eb="6">
      <t>チ</t>
    </rPh>
    <phoneticPr fontId="15"/>
  </si>
  <si>
    <t>最大
電流値(A)</t>
    <rPh sb="0" eb="2">
      <t>サイダイ</t>
    </rPh>
    <rPh sb="3" eb="5">
      <t>デンリュウ</t>
    </rPh>
    <rPh sb="5" eb="6">
      <t>チ</t>
    </rPh>
    <phoneticPr fontId="15"/>
  </si>
  <si>
    <t>定格
電流値(A)
①</t>
    <rPh sb="0" eb="2">
      <t>テイカク</t>
    </rPh>
    <rPh sb="3" eb="5">
      <t>デンリュウ</t>
    </rPh>
    <rPh sb="5" eb="6">
      <t>チ</t>
    </rPh>
    <phoneticPr fontId="15"/>
  </si>
  <si>
    <t>空調最大
電流値(A)</t>
    <rPh sb="0" eb="2">
      <t>クウチョウ</t>
    </rPh>
    <rPh sb="2" eb="4">
      <t>サイダイ</t>
    </rPh>
    <rPh sb="5" eb="7">
      <t>デンリュウ</t>
    </rPh>
    <rPh sb="7" eb="8">
      <t>チ</t>
    </rPh>
    <phoneticPr fontId="15"/>
  </si>
  <si>
    <t>定格
電流値(A)
③</t>
    <rPh sb="0" eb="2">
      <t>テイカク</t>
    </rPh>
    <rPh sb="3" eb="5">
      <t>デンリュウ</t>
    </rPh>
    <rPh sb="5" eb="6">
      <t>チ</t>
    </rPh>
    <phoneticPr fontId="15"/>
  </si>
  <si>
    <t>縄手小学校</t>
  </si>
  <si>
    <t>縄手北小学校</t>
  </si>
  <si>
    <t>枚岡東小学校</t>
  </si>
  <si>
    <t>枚岡西小学校</t>
  </si>
  <si>
    <t>石切小学校</t>
  </si>
  <si>
    <t>孔舎衙小学校</t>
  </si>
  <si>
    <t>縄手南小学校</t>
  </si>
  <si>
    <t>池島小学校</t>
  </si>
  <si>
    <t>上四条小学校</t>
  </si>
  <si>
    <t>縄手東小学校</t>
  </si>
  <si>
    <t>孔舎衙東小学校</t>
  </si>
  <si>
    <t>石切東小学校</t>
  </si>
  <si>
    <t>成和小学校</t>
  </si>
  <si>
    <t>北宮小学校</t>
  </si>
  <si>
    <t>弥栄小学校</t>
  </si>
  <si>
    <t>玉川小学校</t>
  </si>
  <si>
    <t>玉美小学校</t>
  </si>
  <si>
    <t>英田北小学校</t>
  </si>
  <si>
    <t>若江小学校</t>
  </si>
  <si>
    <t>花園小学校</t>
  </si>
  <si>
    <t>鴻池東小学校</t>
  </si>
  <si>
    <t>玉串小学校</t>
  </si>
  <si>
    <t>岩田西小学校</t>
  </si>
  <si>
    <t>英田南小学校</t>
  </si>
  <si>
    <t>加納小学校</t>
  </si>
  <si>
    <t>花園北小学校</t>
  </si>
  <si>
    <t>荒川小学校</t>
  </si>
  <si>
    <t>長堂小学校</t>
  </si>
  <si>
    <t>高井田東小学校</t>
  </si>
  <si>
    <t>森河内小学校</t>
  </si>
  <si>
    <t>高井田西小学校</t>
  </si>
  <si>
    <t>楠根小学校</t>
  </si>
  <si>
    <t>意岐部小学校</t>
  </si>
  <si>
    <t>小阪小学校</t>
  </si>
  <si>
    <t>上小阪小学校</t>
  </si>
  <si>
    <t>弥刀小学校</t>
  </si>
  <si>
    <t>長瀬北小学校</t>
  </si>
  <si>
    <t>長瀬東小学校</t>
  </si>
  <si>
    <t>八戸の里小学校</t>
  </si>
  <si>
    <t>長瀬南小学校</t>
  </si>
  <si>
    <t>弥刀東小学校</t>
  </si>
  <si>
    <t>長瀬西小学校</t>
  </si>
  <si>
    <t>楠根東小学校</t>
  </si>
  <si>
    <t>柏田小学校</t>
  </si>
  <si>
    <t>西堤小学校</t>
  </si>
  <si>
    <t>意岐部東小学校</t>
  </si>
  <si>
    <t>八戸の里東小学校</t>
  </si>
  <si>
    <t>藤戸小学校</t>
  </si>
  <si>
    <t>大蓮小学校</t>
  </si>
  <si>
    <t>桜橋小学校</t>
  </si>
  <si>
    <t>布施小学校</t>
  </si>
  <si>
    <r>
      <t>●エネルギー</t>
    </r>
    <r>
      <rPr>
        <sz val="12"/>
        <rFont val="ＭＳ Ｐゴシック"/>
        <family val="3"/>
        <charset val="128"/>
      </rPr>
      <t>量総括表</t>
    </r>
    <rPh sb="6" eb="7">
      <t>リョウ</t>
    </rPh>
    <rPh sb="7" eb="9">
      <t>ソウカツ</t>
    </rPh>
    <rPh sb="9" eb="10">
      <t>オモテ</t>
    </rPh>
    <phoneticPr fontId="15"/>
  </si>
  <si>
    <t>種別</t>
    <rPh sb="0" eb="2">
      <t>シュベツ</t>
    </rPh>
    <phoneticPr fontId="15"/>
  </si>
  <si>
    <t>消費量</t>
    <rPh sb="0" eb="2">
      <t>ショウヒ</t>
    </rPh>
    <rPh sb="2" eb="3">
      <t>リョウ</t>
    </rPh>
    <phoneticPr fontId="15"/>
  </si>
  <si>
    <t>料金</t>
    <rPh sb="0" eb="2">
      <t>リョウキン</t>
    </rPh>
    <phoneticPr fontId="15"/>
  </si>
  <si>
    <t>単位</t>
    <rPh sb="0" eb="2">
      <t>タンイ</t>
    </rPh>
    <phoneticPr fontId="15"/>
  </si>
  <si>
    <t>計</t>
    <rPh sb="0" eb="1">
      <t>ケイ</t>
    </rPh>
    <phoneticPr fontId="15"/>
  </si>
  <si>
    <t>合計</t>
    <rPh sb="0" eb="2">
      <t>ゴウケイ</t>
    </rPh>
    <phoneticPr fontId="15"/>
  </si>
  <si>
    <t>電力</t>
    <rPh sb="0" eb="2">
      <t>デンリョク</t>
    </rPh>
    <phoneticPr fontId="15"/>
  </si>
  <si>
    <t>(kWh/年)</t>
    <rPh sb="5" eb="6">
      <t>ネン</t>
    </rPh>
    <phoneticPr fontId="15"/>
  </si>
  <si>
    <t>ガス</t>
    <phoneticPr fontId="15"/>
  </si>
  <si>
    <r>
      <t>(m</t>
    </r>
    <r>
      <rPr>
        <vertAlign val="superscript"/>
        <sz val="11"/>
        <rFont val="ＭＳ Ｐゴシック"/>
        <family val="3"/>
        <charset val="128"/>
      </rPr>
      <t>3</t>
    </r>
    <r>
      <rPr>
        <sz val="11"/>
        <rFont val="ＭＳ Ｐゴシック"/>
        <family val="3"/>
        <charset val="128"/>
      </rPr>
      <t>/年)</t>
    </r>
    <rPh sb="4" eb="5">
      <t>ネン</t>
    </rPh>
    <phoneticPr fontId="15"/>
  </si>
  <si>
    <t>●学校別エネルギー等積算表</t>
    <rPh sb="1" eb="3">
      <t>ガッコウ</t>
    </rPh>
    <rPh sb="3" eb="4">
      <t>ベツ</t>
    </rPh>
    <rPh sb="9" eb="10">
      <t>ナド</t>
    </rPh>
    <rPh sb="10" eb="12">
      <t>セキサン</t>
    </rPh>
    <rPh sb="12" eb="13">
      <t>ヒョウ</t>
    </rPh>
    <phoneticPr fontId="15"/>
  </si>
  <si>
    <t>（基準年）</t>
    <rPh sb="1" eb="3">
      <t>キジュン</t>
    </rPh>
    <rPh sb="3" eb="4">
      <t>ネン</t>
    </rPh>
    <phoneticPr fontId="15"/>
  </si>
  <si>
    <t>学校番号</t>
    <rPh sb="0" eb="2">
      <t>ガッコウ</t>
    </rPh>
    <rPh sb="2" eb="4">
      <t>バンゴウ</t>
    </rPh>
    <phoneticPr fontId="15"/>
  </si>
  <si>
    <t>学校名</t>
    <rPh sb="0" eb="3">
      <t>ガッコウメイ</t>
    </rPh>
    <phoneticPr fontId="15"/>
  </si>
  <si>
    <t>■空調設備・換気設備の性能の設定</t>
    <rPh sb="6" eb="8">
      <t>カンキ</t>
    </rPh>
    <rPh sb="8" eb="10">
      <t>セツビ</t>
    </rPh>
    <rPh sb="11" eb="13">
      <t>セイノウ</t>
    </rPh>
    <rPh sb="14" eb="16">
      <t>セッテイ</t>
    </rPh>
    <phoneticPr fontId="15"/>
  </si>
  <si>
    <t>機器性能</t>
    <rPh sb="0" eb="2">
      <t>キキ</t>
    </rPh>
    <rPh sb="2" eb="4">
      <t>セイノウ</t>
    </rPh>
    <phoneticPr fontId="15"/>
  </si>
  <si>
    <t>備考</t>
    <rPh sb="0" eb="2">
      <t>ビコウ</t>
    </rPh>
    <phoneticPr fontId="15"/>
  </si>
  <si>
    <t>能力（kW/台）</t>
    <rPh sb="0" eb="2">
      <t>ノウリョク</t>
    </rPh>
    <rPh sb="6" eb="7">
      <t>ダイ</t>
    </rPh>
    <phoneticPr fontId="15"/>
  </si>
  <si>
    <t>台数</t>
    <rPh sb="0" eb="2">
      <t>ダイスウ</t>
    </rPh>
    <phoneticPr fontId="15"/>
  </si>
  <si>
    <t>機器能力</t>
    <rPh sb="0" eb="2">
      <t>キキ</t>
    </rPh>
    <rPh sb="2" eb="4">
      <t>ノウリョク</t>
    </rPh>
    <phoneticPr fontId="15"/>
  </si>
  <si>
    <t>消費電力</t>
    <rPh sb="0" eb="2">
      <t>ショウヒ</t>
    </rPh>
    <rPh sb="2" eb="4">
      <t>デンリョク</t>
    </rPh>
    <phoneticPr fontId="15"/>
  </si>
  <si>
    <t>待機時電力</t>
    <rPh sb="0" eb="2">
      <t>タイキ</t>
    </rPh>
    <rPh sb="2" eb="3">
      <t>ジ</t>
    </rPh>
    <rPh sb="3" eb="5">
      <t>デンリョク</t>
    </rPh>
    <phoneticPr fontId="15"/>
  </si>
  <si>
    <t>消費ガス量</t>
    <rPh sb="0" eb="2">
      <t>ショウヒ</t>
    </rPh>
    <rPh sb="4" eb="5">
      <t>リョウ</t>
    </rPh>
    <phoneticPr fontId="15"/>
  </si>
  <si>
    <t>能力計(kW)</t>
    <rPh sb="0" eb="3">
      <t>ノウリョクケイ</t>
    </rPh>
    <phoneticPr fontId="15"/>
  </si>
  <si>
    <r>
      <t>（kW/台）</t>
    </r>
    <r>
      <rPr>
        <vertAlign val="superscript"/>
        <sz val="10"/>
        <rFont val="ＭＳ Ｐゴシック"/>
        <family val="3"/>
        <charset val="128"/>
      </rPr>
      <t>注1</t>
    </r>
    <rPh sb="4" eb="5">
      <t>ダイ</t>
    </rPh>
    <rPh sb="6" eb="7">
      <t>チュウ</t>
    </rPh>
    <phoneticPr fontId="15"/>
  </si>
  <si>
    <t>計(kW)</t>
    <rPh sb="0" eb="1">
      <t>ケイ</t>
    </rPh>
    <phoneticPr fontId="15"/>
  </si>
  <si>
    <r>
      <t>（kW/台）</t>
    </r>
    <r>
      <rPr>
        <vertAlign val="superscript"/>
        <sz val="10"/>
        <rFont val="ＭＳ Ｐゴシック"/>
        <family val="3"/>
        <charset val="128"/>
      </rPr>
      <t>注2</t>
    </r>
    <rPh sb="4" eb="5">
      <t>ダイ</t>
    </rPh>
    <rPh sb="6" eb="7">
      <t>チュウ</t>
    </rPh>
    <phoneticPr fontId="15"/>
  </si>
  <si>
    <t>（kW/台）</t>
    <rPh sb="4" eb="5">
      <t>ダイ</t>
    </rPh>
    <phoneticPr fontId="15"/>
  </si>
  <si>
    <t>冷房</t>
    <rPh sb="0" eb="2">
      <t>レイボウ</t>
    </rPh>
    <phoneticPr fontId="15"/>
  </si>
  <si>
    <t>暖房</t>
    <rPh sb="0" eb="2">
      <t>ダンボウ</t>
    </rPh>
    <phoneticPr fontId="15"/>
  </si>
  <si>
    <t>（台）</t>
    <rPh sb="1" eb="2">
      <t>ダイ</t>
    </rPh>
    <phoneticPr fontId="15"/>
  </si>
  <si>
    <t>室外機</t>
    <rPh sb="0" eb="3">
      <t>シツガイキ</t>
    </rPh>
    <phoneticPr fontId="15"/>
  </si>
  <si>
    <t>室外機計</t>
    <rPh sb="0" eb="3">
      <t>シツガイキ</t>
    </rPh>
    <rPh sb="3" eb="4">
      <t>ケイ</t>
    </rPh>
    <phoneticPr fontId="15"/>
  </si>
  <si>
    <t>室内機</t>
    <rPh sb="0" eb="3">
      <t>シツナイキキョウシツ</t>
    </rPh>
    <phoneticPr fontId="15"/>
  </si>
  <si>
    <t>室内機計</t>
    <rPh sb="0" eb="3">
      <t>シツナイキ</t>
    </rPh>
    <rPh sb="3" eb="4">
      <t>ケイ</t>
    </rPh>
    <phoneticPr fontId="15"/>
  </si>
  <si>
    <t>最大電力</t>
    <rPh sb="0" eb="2">
      <t>サイダイ</t>
    </rPh>
    <rPh sb="2" eb="4">
      <t>デンリョク</t>
    </rPh>
    <phoneticPr fontId="15"/>
  </si>
  <si>
    <t>kW　←冷房・暖房の最大値</t>
    <rPh sb="4" eb="6">
      <t>レイボウ</t>
    </rPh>
    <rPh sb="7" eb="9">
      <t>ダンボウ</t>
    </rPh>
    <rPh sb="10" eb="13">
      <t>サイダイチ</t>
    </rPh>
    <phoneticPr fontId="15"/>
  </si>
  <si>
    <t>■月別エネルギー消費量の算定</t>
    <rPh sb="1" eb="3">
      <t>ツキベツ</t>
    </rPh>
    <rPh sb="8" eb="11">
      <t>ショウヒリョウ</t>
    </rPh>
    <rPh sb="12" eb="14">
      <t>サンテイ</t>
    </rPh>
    <phoneticPr fontId="15"/>
  </si>
  <si>
    <t>冷房期</t>
    <rPh sb="0" eb="3">
      <t>レイボウキ</t>
    </rPh>
    <phoneticPr fontId="15"/>
  </si>
  <si>
    <t>暖房期</t>
    <rPh sb="0" eb="3">
      <t>ダンボウキ</t>
    </rPh>
    <phoneticPr fontId="15"/>
  </si>
  <si>
    <t>非空調期</t>
    <rPh sb="0" eb="3">
      <t>ヒクウチョウ</t>
    </rPh>
    <rPh sb="3" eb="4">
      <t>キ</t>
    </rPh>
    <phoneticPr fontId="15"/>
  </si>
  <si>
    <t>■電力消費量総括表</t>
    <rPh sb="1" eb="3">
      <t>デンリョク</t>
    </rPh>
    <rPh sb="3" eb="5">
      <t>ショウヒ</t>
    </rPh>
    <rPh sb="5" eb="6">
      <t>リョウ</t>
    </rPh>
    <rPh sb="6" eb="8">
      <t>ソウカツ</t>
    </rPh>
    <rPh sb="8" eb="9">
      <t>ヒョウ</t>
    </rPh>
    <phoneticPr fontId="15"/>
  </si>
  <si>
    <t>6月</t>
    <rPh sb="1" eb="2">
      <t>ガツ</t>
    </rPh>
    <phoneticPr fontId="15"/>
  </si>
  <si>
    <t>7月</t>
    <rPh sb="1" eb="2">
      <t>ガツ</t>
    </rPh>
    <phoneticPr fontId="15"/>
  </si>
  <si>
    <t>8月</t>
  </si>
  <si>
    <t>9月</t>
  </si>
  <si>
    <t>12月</t>
    <rPh sb="2" eb="3">
      <t>ガツ</t>
    </rPh>
    <phoneticPr fontId="15"/>
  </si>
  <si>
    <t>1月</t>
    <rPh sb="1" eb="2">
      <t>ガツ</t>
    </rPh>
    <phoneticPr fontId="15"/>
  </si>
  <si>
    <t>2月</t>
    <rPh sb="1" eb="2">
      <t>ガツ</t>
    </rPh>
    <phoneticPr fontId="15"/>
  </si>
  <si>
    <t>3月</t>
    <rPh sb="1" eb="2">
      <t>ガツ</t>
    </rPh>
    <phoneticPr fontId="15"/>
  </si>
  <si>
    <t>4月</t>
    <rPh sb="1" eb="2">
      <t>ガツ</t>
    </rPh>
    <phoneticPr fontId="15"/>
  </si>
  <si>
    <t>5月</t>
    <rPh sb="1" eb="2">
      <t>ガツ</t>
    </rPh>
    <phoneticPr fontId="15"/>
  </si>
  <si>
    <t>10月</t>
    <rPh sb="2" eb="3">
      <t>ガツ</t>
    </rPh>
    <phoneticPr fontId="15"/>
  </si>
  <si>
    <t>11月</t>
    <rPh sb="2" eb="3">
      <t>ガツ</t>
    </rPh>
    <phoneticPr fontId="15"/>
  </si>
  <si>
    <t>昼間電力消費量（kWh)</t>
    <rPh sb="0" eb="2">
      <t>チュウカン</t>
    </rPh>
    <rPh sb="2" eb="4">
      <t>デンリョク</t>
    </rPh>
    <rPh sb="4" eb="6">
      <t>ショウヒ</t>
    </rPh>
    <rPh sb="6" eb="7">
      <t>リョウ</t>
    </rPh>
    <phoneticPr fontId="15"/>
  </si>
  <si>
    <t>ピーク時負荷</t>
    <rPh sb="3" eb="4">
      <t>ジ</t>
    </rPh>
    <rPh sb="4" eb="6">
      <t>フカ</t>
    </rPh>
    <phoneticPr fontId="15"/>
  </si>
  <si>
    <t>夏季</t>
    <rPh sb="0" eb="2">
      <t>カキ</t>
    </rPh>
    <phoneticPr fontId="15"/>
  </si>
  <si>
    <t>各対象校に定められた値を記入のこと</t>
    <rPh sb="0" eb="1">
      <t>カク</t>
    </rPh>
    <rPh sb="1" eb="4">
      <t>タイショウコウ</t>
    </rPh>
    <rPh sb="5" eb="6">
      <t>サダ</t>
    </rPh>
    <rPh sb="10" eb="11">
      <t>アタイ</t>
    </rPh>
    <rPh sb="12" eb="14">
      <t>キニュウ</t>
    </rPh>
    <phoneticPr fontId="15"/>
  </si>
  <si>
    <t>その他季</t>
    <rPh sb="2" eb="3">
      <t>ホカ</t>
    </rPh>
    <rPh sb="3" eb="4">
      <t>キ</t>
    </rPh>
    <phoneticPr fontId="15"/>
  </si>
  <si>
    <t>空調運転
時間
(h)</t>
    <rPh sb="0" eb="2">
      <t>クウチョウ</t>
    </rPh>
    <rPh sb="2" eb="4">
      <t>ウンテン</t>
    </rPh>
    <rPh sb="5" eb="7">
      <t>ジカン</t>
    </rPh>
    <phoneticPr fontId="15"/>
  </si>
  <si>
    <t>運転日数</t>
    <rPh sb="0" eb="2">
      <t>ウンテン</t>
    </rPh>
    <rPh sb="2" eb="4">
      <t>ニッスウ</t>
    </rPh>
    <phoneticPr fontId="15"/>
  </si>
  <si>
    <t>(日/月)</t>
    <rPh sb="1" eb="2">
      <t>ニチ</t>
    </rPh>
    <rPh sb="3" eb="4">
      <t>ツキ</t>
    </rPh>
    <phoneticPr fontId="15"/>
  </si>
  <si>
    <t>運転時間</t>
    <rPh sb="0" eb="2">
      <t>ウンテン</t>
    </rPh>
    <rPh sb="2" eb="4">
      <t>ジカン</t>
    </rPh>
    <phoneticPr fontId="15"/>
  </si>
  <si>
    <t>(h/日)</t>
    <rPh sb="3" eb="4">
      <t>ニチ</t>
    </rPh>
    <phoneticPr fontId="15"/>
  </si>
  <si>
    <t>夜間電力消費量（kWh)</t>
    <rPh sb="0" eb="2">
      <t>ヤカン</t>
    </rPh>
    <rPh sb="2" eb="4">
      <t>デンリョク</t>
    </rPh>
    <rPh sb="4" eb="6">
      <t>ショウヒ</t>
    </rPh>
    <rPh sb="6" eb="7">
      <t>リョウ</t>
    </rPh>
    <phoneticPr fontId="15"/>
  </si>
  <si>
    <t>月別負荷率(％)</t>
    <rPh sb="0" eb="2">
      <t>ツキベツ</t>
    </rPh>
    <rPh sb="2" eb="4">
      <t>フカ</t>
    </rPh>
    <rPh sb="4" eb="5">
      <t>リツ</t>
    </rPh>
    <phoneticPr fontId="15"/>
  </si>
  <si>
    <t>全負荷相当
運転時間
(h)</t>
    <rPh sb="0" eb="1">
      <t>ゼン</t>
    </rPh>
    <rPh sb="1" eb="3">
      <t>フカ</t>
    </rPh>
    <rPh sb="3" eb="5">
      <t>ソウトウ</t>
    </rPh>
    <rPh sb="6" eb="8">
      <t>ウンテン</t>
    </rPh>
    <rPh sb="8" eb="10">
      <t>ジカン</t>
    </rPh>
    <phoneticPr fontId="15"/>
  </si>
  <si>
    <t>計（kWh)</t>
    <rPh sb="0" eb="1">
      <t>ケイ</t>
    </rPh>
    <phoneticPr fontId="15"/>
  </si>
  <si>
    <t>月別負荷
(MWh)</t>
    <rPh sb="0" eb="2">
      <t>ツキベツ</t>
    </rPh>
    <rPh sb="2" eb="4">
      <t>フカ</t>
    </rPh>
    <phoneticPr fontId="15"/>
  </si>
  <si>
    <t>待機
時間
(h)</t>
    <rPh sb="0" eb="2">
      <t>タイキ</t>
    </rPh>
    <rPh sb="3" eb="5">
      <t>ジカン</t>
    </rPh>
    <phoneticPr fontId="15"/>
  </si>
  <si>
    <t>電力消費原単位（室外機）</t>
    <rPh sb="0" eb="2">
      <t>デンリョク</t>
    </rPh>
    <rPh sb="2" eb="4">
      <t>ショウヒ</t>
    </rPh>
    <rPh sb="4" eb="7">
      <t>ゲンタンイ</t>
    </rPh>
    <rPh sb="8" eb="11">
      <t>シツガイキ</t>
    </rPh>
    <phoneticPr fontId="15"/>
  </si>
  <si>
    <r>
      <t>■ガス消費量総括表(m</t>
    </r>
    <r>
      <rPr>
        <vertAlign val="superscript"/>
        <sz val="10"/>
        <rFont val="ＭＳ Ｐゴシック"/>
        <family val="3"/>
        <charset val="128"/>
      </rPr>
      <t>3</t>
    </r>
    <r>
      <rPr>
        <sz val="10"/>
        <rFont val="ＭＳ Ｐゴシック"/>
        <family val="3"/>
        <charset val="128"/>
      </rPr>
      <t>)</t>
    </r>
    <rPh sb="3" eb="5">
      <t>ショウヒ</t>
    </rPh>
    <rPh sb="5" eb="6">
      <t>リョウ</t>
    </rPh>
    <rPh sb="6" eb="8">
      <t>ソウカツ</t>
    </rPh>
    <rPh sb="8" eb="9">
      <t>ヒョウ</t>
    </rPh>
    <phoneticPr fontId="15"/>
  </si>
  <si>
    <t>室外機
消費電力
(kWh)</t>
    <rPh sb="0" eb="3">
      <t>シツガイキ</t>
    </rPh>
    <rPh sb="4" eb="6">
      <t>ショウヒ</t>
    </rPh>
    <rPh sb="6" eb="8">
      <t>デンリョク</t>
    </rPh>
    <phoneticPr fontId="15"/>
  </si>
  <si>
    <t>室内機
消費電力
(kWh)</t>
    <rPh sb="0" eb="3">
      <t>シツナイキ</t>
    </rPh>
    <rPh sb="4" eb="6">
      <t>ショウヒ</t>
    </rPh>
    <rPh sb="6" eb="8">
      <t>デンリョク</t>
    </rPh>
    <phoneticPr fontId="15"/>
  </si>
  <si>
    <r>
      <t>蓄熱時
消費電力量
（ｋWh)</t>
    </r>
    <r>
      <rPr>
        <vertAlign val="superscript"/>
        <sz val="10"/>
        <rFont val="ＭＳ Ｐゴシック"/>
        <family val="3"/>
        <charset val="128"/>
      </rPr>
      <t>注3</t>
    </r>
    <rPh sb="0" eb="2">
      <t>チクネツ</t>
    </rPh>
    <rPh sb="2" eb="3">
      <t>ジ</t>
    </rPh>
    <rPh sb="4" eb="6">
      <t>ショウヒ</t>
    </rPh>
    <rPh sb="6" eb="8">
      <t>デンリョク</t>
    </rPh>
    <rPh sb="8" eb="9">
      <t>リョウ</t>
    </rPh>
    <rPh sb="15" eb="16">
      <t>チュウ</t>
    </rPh>
    <phoneticPr fontId="15"/>
  </si>
  <si>
    <t>注3:蓄熱を採用する系統のうち、蓄熱時間帯に消費する電力を記入のこと。</t>
    <rPh sb="0" eb="1">
      <t>チュウ</t>
    </rPh>
    <rPh sb="3" eb="5">
      <t>チクネツ</t>
    </rPh>
    <rPh sb="6" eb="8">
      <t>サイヨウ</t>
    </rPh>
    <rPh sb="10" eb="12">
      <t>ケイトウ</t>
    </rPh>
    <rPh sb="16" eb="18">
      <t>チクネツ</t>
    </rPh>
    <rPh sb="18" eb="21">
      <t>ジカンタイ</t>
    </rPh>
    <rPh sb="22" eb="24">
      <t>ショウヒ</t>
    </rPh>
    <rPh sb="26" eb="28">
      <t>デンリョク</t>
    </rPh>
    <rPh sb="29" eb="31">
      <t>キニュウ</t>
    </rPh>
    <phoneticPr fontId="15"/>
  </si>
  <si>
    <t>ガス消費原単位</t>
    <rPh sb="2" eb="4">
      <t>ショウヒ</t>
    </rPh>
    <rPh sb="4" eb="7">
      <t>ゲンタンイ</t>
    </rPh>
    <phoneticPr fontId="15"/>
  </si>
  <si>
    <r>
      <t>ガス使用量(m</t>
    </r>
    <r>
      <rPr>
        <vertAlign val="superscript"/>
        <sz val="10"/>
        <rFont val="ＭＳ Ｐゴシック"/>
        <family val="3"/>
        <charset val="128"/>
      </rPr>
      <t>3</t>
    </r>
    <r>
      <rPr>
        <sz val="10"/>
        <rFont val="ＭＳ Ｐゴシック"/>
        <family val="3"/>
        <charset val="128"/>
      </rPr>
      <t>)</t>
    </r>
    <rPh sb="2" eb="5">
      <t>シヨウリョウ</t>
    </rPh>
    <phoneticPr fontId="15"/>
  </si>
  <si>
    <t>その他期</t>
    <rPh sb="3" eb="4">
      <t>キ</t>
    </rPh>
    <phoneticPr fontId="15"/>
  </si>
  <si>
    <t>※ガス量の換算は，ガス平均温度を15℃として算定すること。</t>
    <rPh sb="3" eb="4">
      <t>リョウ</t>
    </rPh>
    <rPh sb="5" eb="7">
      <t>カンザン</t>
    </rPh>
    <rPh sb="11" eb="13">
      <t>ヘイキン</t>
    </rPh>
    <rPh sb="13" eb="15">
      <t>オンド</t>
    </rPh>
    <rPh sb="22" eb="24">
      <t>サンテイ</t>
    </rPh>
    <phoneticPr fontId="15"/>
  </si>
  <si>
    <t>冬期</t>
    <rPh sb="0" eb="2">
      <t>トウキ</t>
    </rPh>
    <phoneticPr fontId="15"/>
  </si>
  <si>
    <t>■エネルギー費用算定に係る料金体系</t>
    <rPh sb="6" eb="8">
      <t>ヒヨウ</t>
    </rPh>
    <rPh sb="8" eb="10">
      <t>サンテイ</t>
    </rPh>
    <rPh sb="11" eb="12">
      <t>カカ</t>
    </rPh>
    <rPh sb="13" eb="15">
      <t>リョウキン</t>
    </rPh>
    <rPh sb="15" eb="17">
      <t>タイケイ</t>
    </rPh>
    <phoneticPr fontId="15"/>
  </si>
  <si>
    <t>電力料金の種別</t>
    <rPh sb="0" eb="2">
      <t>デンリョク</t>
    </rPh>
    <rPh sb="2" eb="4">
      <t>リョウキン</t>
    </rPh>
    <rPh sb="5" eb="7">
      <t>シュベツ</t>
    </rPh>
    <phoneticPr fontId="15"/>
  </si>
  <si>
    <t>ガス料金の種別</t>
    <rPh sb="2" eb="4">
      <t>リョウキン</t>
    </rPh>
    <rPh sb="5" eb="7">
      <t>シュベツ</t>
    </rPh>
    <phoneticPr fontId="15"/>
  </si>
  <si>
    <t>■エネルギー費用の算定</t>
    <rPh sb="6" eb="8">
      <t>ヒヨウ</t>
    </rPh>
    <rPh sb="9" eb="11">
      <t>サンテイ</t>
    </rPh>
    <phoneticPr fontId="15"/>
  </si>
  <si>
    <t>費目</t>
    <rPh sb="0" eb="2">
      <t>ヒモク</t>
    </rPh>
    <phoneticPr fontId="15"/>
  </si>
  <si>
    <t>区分</t>
    <rPh sb="0" eb="2">
      <t>クブン</t>
    </rPh>
    <phoneticPr fontId="15"/>
  </si>
  <si>
    <t>算出根拠</t>
    <rPh sb="0" eb="2">
      <t>サンシュツ</t>
    </rPh>
    <rPh sb="2" eb="4">
      <t>コンキョ</t>
    </rPh>
    <phoneticPr fontId="15"/>
  </si>
  <si>
    <t>金額（円）</t>
    <rPh sb="0" eb="2">
      <t>キンガク</t>
    </rPh>
    <rPh sb="3" eb="4">
      <t>エン</t>
    </rPh>
    <phoneticPr fontId="15"/>
  </si>
  <si>
    <t>電力料金</t>
    <rPh sb="0" eb="2">
      <t>デンリョク</t>
    </rPh>
    <rPh sb="2" eb="4">
      <t>リョウキン</t>
    </rPh>
    <phoneticPr fontId="15"/>
  </si>
  <si>
    <t>基本料金（本事業による増加分）</t>
    <rPh sb="0" eb="2">
      <t>キホン</t>
    </rPh>
    <rPh sb="2" eb="4">
      <t>リョウキン</t>
    </rPh>
    <rPh sb="5" eb="8">
      <t>ホンジギョウ</t>
    </rPh>
    <rPh sb="11" eb="14">
      <t>ゾウカブン</t>
    </rPh>
    <phoneticPr fontId="15"/>
  </si>
  <si>
    <t>円/kW月 ×</t>
    <rPh sb="0" eb="1">
      <t>エン</t>
    </rPh>
    <rPh sb="4" eb="5">
      <t>ツキ</t>
    </rPh>
    <phoneticPr fontId="15"/>
  </si>
  <si>
    <t>ヶ月</t>
    <rPh sb="1" eb="2">
      <t>ゲツ</t>
    </rPh>
    <phoneticPr fontId="15"/>
  </si>
  <si>
    <t>※行が不足する場合は，適宜，行を挿入して記入し，昼間電力，夜間電力などの詳細がわかるように記述のこと。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15"/>
  </si>
  <si>
    <t>従量料金</t>
    <rPh sb="0" eb="2">
      <t>ジュウリョウ</t>
    </rPh>
    <rPh sb="2" eb="4">
      <t>リョウキン</t>
    </rPh>
    <phoneticPr fontId="15"/>
  </si>
  <si>
    <t>+</t>
    <phoneticPr fontId="15"/>
  </si>
  <si>
    <t>）円/kWh ×</t>
    <rPh sb="1" eb="2">
      <t>エン</t>
    </rPh>
    <phoneticPr fontId="15"/>
  </si>
  <si>
    <t>その他季</t>
    <rPh sb="2" eb="3">
      <t>タ</t>
    </rPh>
    <rPh sb="3" eb="4">
      <t>キ</t>
    </rPh>
    <phoneticPr fontId="15"/>
  </si>
  <si>
    <t>燃料費調整単価</t>
    <rPh sb="0" eb="2">
      <t>ネンリョウ</t>
    </rPh>
    <rPh sb="3" eb="5">
      <t>チョウセイ</t>
    </rPh>
    <rPh sb="5" eb="7">
      <t>タンカ</t>
    </rPh>
    <phoneticPr fontId="15"/>
  </si>
  <si>
    <t>再エネ発電促進賦課金</t>
    <rPh sb="0" eb="1">
      <t>サイ</t>
    </rPh>
    <rPh sb="3" eb="5">
      <t>ハツデン</t>
    </rPh>
    <rPh sb="5" eb="7">
      <t>ソクシン</t>
    </rPh>
    <rPh sb="7" eb="10">
      <t>フカキン</t>
    </rPh>
    <phoneticPr fontId="15"/>
  </si>
  <si>
    <t>小計</t>
    <rPh sb="0" eb="2">
      <t>ショウケイ</t>
    </rPh>
    <phoneticPr fontId="15"/>
  </si>
  <si>
    <t>ガス料金</t>
    <rPh sb="2" eb="4">
      <t>リョウキン</t>
    </rPh>
    <phoneticPr fontId="15"/>
  </si>
  <si>
    <t>定額基本料金（本事業による増加分）</t>
    <rPh sb="0" eb="2">
      <t>テイガク</t>
    </rPh>
    <rPh sb="2" eb="4">
      <t>キホン</t>
    </rPh>
    <rPh sb="4" eb="6">
      <t>リョウキン</t>
    </rPh>
    <rPh sb="7" eb="10">
      <t>ホンジギョウ</t>
    </rPh>
    <rPh sb="13" eb="16">
      <t>ゾウカブン</t>
    </rPh>
    <phoneticPr fontId="15"/>
  </si>
  <si>
    <t>円/月 ×</t>
    <rPh sb="0" eb="1">
      <t>エン</t>
    </rPh>
    <rPh sb="2" eb="3">
      <t>ツキ</t>
    </rPh>
    <phoneticPr fontId="15"/>
  </si>
  <si>
    <t>ヶ月　＋</t>
    <rPh sb="1" eb="2">
      <t>ゲツ</t>
    </rPh>
    <phoneticPr fontId="15"/>
  </si>
  <si>
    <t>その他期</t>
    <rPh sb="2" eb="4">
      <t>タキ</t>
    </rPh>
    <phoneticPr fontId="15"/>
  </si>
  <si>
    <r>
      <t>円/m</t>
    </r>
    <r>
      <rPr>
        <vertAlign val="superscript"/>
        <sz val="10"/>
        <rFont val="ＭＳ Ｐゴシック"/>
        <family val="3"/>
        <charset val="128"/>
      </rPr>
      <t>3</t>
    </r>
    <r>
      <rPr>
        <sz val="10"/>
        <rFont val="ＭＳ Ｐゴシック"/>
        <family val="3"/>
        <charset val="128"/>
      </rPr>
      <t>　×</t>
    </r>
    <rPh sb="0" eb="1">
      <t>エン</t>
    </rPh>
    <phoneticPr fontId="15"/>
  </si>
  <si>
    <t>●学校別空調設備・換気設備機器リスト</t>
    <rPh sb="1" eb="4">
      <t>ガッコウベツ</t>
    </rPh>
    <rPh sb="4" eb="6">
      <t>クウチョウ</t>
    </rPh>
    <rPh sb="6" eb="8">
      <t>セツビ</t>
    </rPh>
    <rPh sb="9" eb="11">
      <t>カンキ</t>
    </rPh>
    <rPh sb="11" eb="13">
      <t>セツビ</t>
    </rPh>
    <rPh sb="13" eb="15">
      <t>キキ</t>
    </rPh>
    <phoneticPr fontId="15"/>
  </si>
  <si>
    <t>エネルギー方式</t>
    <rPh sb="5" eb="7">
      <t>ホウシキ</t>
    </rPh>
    <phoneticPr fontId="22"/>
  </si>
  <si>
    <t>教室番号
および
系統番号</t>
    <rPh sb="0" eb="2">
      <t>キョウシツ</t>
    </rPh>
    <rPh sb="2" eb="4">
      <t>バンゴウ</t>
    </rPh>
    <rPh sb="9" eb="11">
      <t>ケイトウ</t>
    </rPh>
    <rPh sb="11" eb="13">
      <t>バンゴウ</t>
    </rPh>
    <phoneticPr fontId="15"/>
  </si>
  <si>
    <t>機器仕様</t>
    <rPh sb="0" eb="2">
      <t>キキ</t>
    </rPh>
    <rPh sb="2" eb="4">
      <t>シヨウ</t>
    </rPh>
    <phoneticPr fontId="15"/>
  </si>
  <si>
    <t>系統記号</t>
    <rPh sb="0" eb="2">
      <t>ケイトウ</t>
    </rPh>
    <rPh sb="2" eb="4">
      <t>キゴウ</t>
    </rPh>
    <phoneticPr fontId="15"/>
  </si>
  <si>
    <t>冷房能力</t>
    <rPh sb="0" eb="2">
      <t>レイボウ</t>
    </rPh>
    <rPh sb="2" eb="4">
      <t>ノウリョク</t>
    </rPh>
    <phoneticPr fontId="15"/>
  </si>
  <si>
    <t>暖房能力</t>
    <rPh sb="0" eb="2">
      <t>ダンボウ</t>
    </rPh>
    <rPh sb="2" eb="4">
      <t>ノウリョク</t>
    </rPh>
    <phoneticPr fontId="15"/>
  </si>
  <si>
    <t>製造者名</t>
    <rPh sb="0" eb="2">
      <t>セイゾウ</t>
    </rPh>
    <rPh sb="2" eb="3">
      <t>シャ</t>
    </rPh>
    <rPh sb="3" eb="4">
      <t>メイ</t>
    </rPh>
    <phoneticPr fontId="15"/>
  </si>
  <si>
    <t>型番</t>
    <rPh sb="0" eb="2">
      <t>カタバン</t>
    </rPh>
    <phoneticPr fontId="15"/>
  </si>
  <si>
    <t>■室内機</t>
    <rPh sb="1" eb="4">
      <t>シツナイキ</t>
    </rPh>
    <phoneticPr fontId="15"/>
  </si>
  <si>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</si>
  <si>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</si>
  <si>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</si>
  <si>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</si>
  <si>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</si>
  <si>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</si>
  <si>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</si>
  <si>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</si>
  <si>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</si>
  <si>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</si>
  <si>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</si>
  <si>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</si>
  <si>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</si>
  <si>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</si>
  <si>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</si>
  <si>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</si>
  <si>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</si>
  <si>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</si>
  <si>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</si>
  <si>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</si>
  <si>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</si>
  <si>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</si>
  <si>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</si>
  <si>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</si>
  <si>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</si>
  <si>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</si>
  <si>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</si>
  <si>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</si>
  <si>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</si>
  <si>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■室外機</t>
    <rPh sb="1" eb="4">
      <t>シツガイキ</t>
    </rPh>
    <phoneticPr fontId="15"/>
  </si>
  <si>
    <t>※行が不足する場合は，適宜，行を挿入して記入してください。</t>
    <rPh sb="1" eb="2">
      <t>ギョウ</t>
    </rPh>
    <rPh sb="3" eb="5">
      <t>フソク</t>
    </rPh>
    <rPh sb="7" eb="9">
      <t>バアイ</t>
    </rPh>
    <rPh sb="11" eb="13">
      <t>テキギ</t>
    </rPh>
    <rPh sb="14" eb="15">
      <t>ギョウ</t>
    </rPh>
    <rPh sb="16" eb="18">
      <t>ソウニュウ</t>
    </rPh>
    <rPh sb="20" eb="22">
      <t>キニュウ</t>
    </rPh>
    <phoneticPr fontId="15"/>
  </si>
  <si>
    <t>■換気設備</t>
    <rPh sb="1" eb="3">
      <t>カンキ</t>
    </rPh>
    <rPh sb="3" eb="5">
      <t>セツビ</t>
    </rPh>
    <phoneticPr fontId="15"/>
  </si>
  <si>
    <t>平成31年</t>
    <phoneticPr fontId="5"/>
  </si>
  <si>
    <t>平成32年</t>
    <phoneticPr fontId="5"/>
  </si>
  <si>
    <t>5月</t>
    <rPh sb="1" eb="2">
      <t>ガツ</t>
    </rPh>
    <phoneticPr fontId="5"/>
  </si>
  <si>
    <t>10月</t>
    <phoneticPr fontId="5"/>
  </si>
  <si>
    <t>9月</t>
    <phoneticPr fontId="5"/>
  </si>
  <si>
    <t>11月</t>
    <phoneticPr fontId="5"/>
  </si>
  <si>
    <t>平成33年</t>
    <phoneticPr fontId="5"/>
  </si>
  <si>
    <t>平成34年</t>
    <phoneticPr fontId="5"/>
  </si>
  <si>
    <t>3月</t>
    <phoneticPr fontId="5"/>
  </si>
  <si>
    <t>No.</t>
  </si>
  <si>
    <t>対象校名</t>
  </si>
  <si>
    <t>合計</t>
  </si>
  <si>
    <t>その他</t>
  </si>
  <si>
    <t>合計
（税抜）</t>
    <rPh sb="0" eb="2">
      <t>ゴウケイ</t>
    </rPh>
    <rPh sb="4" eb="6">
      <t>ゼイヌキ</t>
    </rPh>
    <phoneticPr fontId="5"/>
  </si>
  <si>
    <t>学校ごとの維持管理のサービス対価の内訳</t>
    <rPh sb="0" eb="2">
      <t>ガッコウ</t>
    </rPh>
    <rPh sb="5" eb="7">
      <t>イジ</t>
    </rPh>
    <rPh sb="7" eb="9">
      <t>カンリ</t>
    </rPh>
    <rPh sb="14" eb="16">
      <t>タイカ</t>
    </rPh>
    <rPh sb="17" eb="19">
      <t>ウチワケ</t>
    </rPh>
    <phoneticPr fontId="5"/>
  </si>
  <si>
    <t>年度</t>
  </si>
  <si>
    <t>電気料金</t>
  </si>
  <si>
    <t>ガス料金</t>
  </si>
  <si>
    <t>エネルギー費用の算定表</t>
    <rPh sb="5" eb="7">
      <t>ヒヨウ</t>
    </rPh>
    <rPh sb="8" eb="10">
      <t>サンテイ</t>
    </rPh>
    <rPh sb="10" eb="11">
      <t>ヒョウ</t>
    </rPh>
    <phoneticPr fontId="5"/>
  </si>
  <si>
    <t>FAX番号</t>
    <phoneticPr fontId="15"/>
  </si>
  <si>
    <t>所在地</t>
    <phoneticPr fontId="15"/>
  </si>
  <si>
    <t>※本様式は各企業単位でご提出ください。なお、担当者氏名等は、代表となる１名の方のみの記入で結構です。</t>
    <phoneticPr fontId="15"/>
  </si>
  <si>
    <t>メールアドレス</t>
    <phoneticPr fontId="15"/>
  </si>
  <si>
    <t>現地見学会への参加希望</t>
    <rPh sb="0" eb="2">
      <t>ゲンチ</t>
    </rPh>
    <rPh sb="2" eb="5">
      <t>ケンガクカイ</t>
    </rPh>
    <rPh sb="7" eb="9">
      <t>サンカ</t>
    </rPh>
    <rPh sb="9" eb="11">
      <t>キボウ</t>
    </rPh>
    <phoneticPr fontId="15"/>
  </si>
  <si>
    <t>説明会参加者氏名</t>
    <rPh sb="0" eb="3">
      <t>セツメイカイ</t>
    </rPh>
    <rPh sb="3" eb="6">
      <t>サンカシャ</t>
    </rPh>
    <rPh sb="6" eb="8">
      <t>シメイ</t>
    </rPh>
    <phoneticPr fontId="15"/>
  </si>
  <si>
    <t>説明会への参加希望</t>
    <rPh sb="0" eb="3">
      <t>セツメイカイ</t>
    </rPh>
    <rPh sb="5" eb="7">
      <t>サンカ</t>
    </rPh>
    <rPh sb="7" eb="9">
      <t>キボウ</t>
    </rPh>
    <phoneticPr fontId="15"/>
  </si>
  <si>
    <t>②</t>
    <phoneticPr fontId="15"/>
  </si>
  <si>
    <t>①</t>
    <phoneticPr fontId="15"/>
  </si>
  <si>
    <t>(火)</t>
    <rPh sb="1" eb="2">
      <t>ヒ</t>
    </rPh>
    <phoneticPr fontId="15"/>
  </si>
  <si>
    <t>(月)</t>
    <rPh sb="1" eb="2">
      <t>ゲツ</t>
    </rPh>
    <phoneticPr fontId="15"/>
  </si>
  <si>
    <t>(金)</t>
    <rPh sb="1" eb="2">
      <t>キン</t>
    </rPh>
    <phoneticPr fontId="15"/>
  </si>
  <si>
    <t>(木)</t>
    <rPh sb="1" eb="2">
      <t>モク</t>
    </rPh>
    <phoneticPr fontId="15"/>
  </si>
  <si>
    <t>(水)</t>
    <rPh sb="1" eb="2">
      <t>スイ</t>
    </rPh>
    <phoneticPr fontId="15"/>
  </si>
  <si>
    <t>楠根東小</t>
    <phoneticPr fontId="15"/>
  </si>
  <si>
    <t>藤戸小</t>
    <phoneticPr fontId="15"/>
  </si>
  <si>
    <t>意岐部小</t>
    <phoneticPr fontId="15"/>
  </si>
  <si>
    <t>荒川小</t>
    <phoneticPr fontId="15"/>
  </si>
  <si>
    <t>石切小</t>
    <phoneticPr fontId="15"/>
  </si>
  <si>
    <t>石切東小</t>
    <phoneticPr fontId="15"/>
  </si>
  <si>
    <t>孔舎衙小</t>
    <phoneticPr fontId="15"/>
  </si>
  <si>
    <t>孔舎衙東小</t>
    <phoneticPr fontId="15"/>
  </si>
  <si>
    <t>参加
希望</t>
    <rPh sb="0" eb="2">
      <t>サンカ</t>
    </rPh>
    <rPh sb="3" eb="5">
      <t>キボウ</t>
    </rPh>
    <phoneticPr fontId="15"/>
  </si>
  <si>
    <t xml:space="preserve">16:00～17:00 </t>
    <phoneticPr fontId="15"/>
  </si>
  <si>
    <t>14:30～15:30</t>
    <phoneticPr fontId="15"/>
  </si>
  <si>
    <t>13:00～14:00</t>
    <phoneticPr fontId="15"/>
  </si>
  <si>
    <t>10:30～11:30</t>
    <phoneticPr fontId="15"/>
  </si>
  <si>
    <t>日程</t>
    <rPh sb="0" eb="2">
      <t>ニッテイ</t>
    </rPh>
    <phoneticPr fontId="15"/>
  </si>
  <si>
    <t>参加希望の学校のみプルダウンにより参加を選択してください。(不参加は空欄)</t>
    <rPh sb="0" eb="2">
      <t>サンカ</t>
    </rPh>
    <rPh sb="2" eb="4">
      <t>キボウ</t>
    </rPh>
    <rPh sb="5" eb="7">
      <t>ガッコウ</t>
    </rPh>
    <rPh sb="17" eb="19">
      <t>サンカ</t>
    </rPh>
    <rPh sb="20" eb="22">
      <t>センタク</t>
    </rPh>
    <rPh sb="30" eb="33">
      <t>フサンカ</t>
    </rPh>
    <rPh sb="34" eb="36">
      <t>クウラン</t>
    </rPh>
    <phoneticPr fontId="15"/>
  </si>
  <si>
    <t>第２回現地見学会（対象校全校）の学校別参加希望</t>
    <rPh sb="16" eb="18">
      <t>ガッコウ</t>
    </rPh>
    <rPh sb="18" eb="19">
      <t>ベツ</t>
    </rPh>
    <rPh sb="19" eb="21">
      <t>サンカ</t>
    </rPh>
    <rPh sb="21" eb="23">
      <t>キボウ</t>
    </rPh>
    <phoneticPr fontId="15"/>
  </si>
  <si>
    <t>FAX番号</t>
    <phoneticPr fontId="15"/>
  </si>
  <si>
    <t>所在地</t>
    <phoneticPr fontId="15"/>
  </si>
  <si>
    <t>※本様式は各企業単位でご提出ください。なお、担当者氏名等は、代表となる１名の方のみの記入で結構です。</t>
    <phoneticPr fontId="15"/>
  </si>
  <si>
    <t>メールアドレス</t>
    <phoneticPr fontId="15"/>
  </si>
  <si>
    <t>(様式1-7)</t>
    <rPh sb="1" eb="3">
      <t>ヨウシキ</t>
    </rPh>
    <phoneticPr fontId="15"/>
  </si>
  <si>
    <t xml:space="preserve">第１（利用の目的）
１　当社は、本事業の入札の参加を検討する目的（以下「本目的」という）のためにのみ本資料の貸与を受けるものであり、本目的以外の目的のために本資料を利用しません。
２　当社は、本目的を達するために必要な範囲及び方法で、当社の代理人、補助者その他の者（以下「代理人等」という）に対し、本資料の全部又は一部を開示することができるものとします。
第２（秘密の保持）
１　当社は、開示を受けた本資料を秘密として保持するものとし、前項に定める場合のほか、第三者に対し開示しません。
２　本資料の全部又は一部を開示を受けた代理人等は、当社と同じく本資料を秘密として保持します。
第３（期間）
前項までに定める秘密の保持は、当社及び代理人等が本事業の入札に応じない場合及び入札に応じ落札者とならなかった場合であっても、存続するものとします。
第４（本資料の返還）
受領した本データは、市の定める返却方法に従い、平成30年10月15日（月）午後５時30分までに、市に返還します。
第５（損害賠償）
前４項に違反し、市又は第三者に損害が発生し、かかる損害が賠償の対象となる場合は、その損害を賠償します。
</t>
    <rPh sb="133" eb="135">
      <t>イカ</t>
    </rPh>
    <rPh sb="136" eb="139">
      <t>ダイリニン</t>
    </rPh>
    <rPh sb="139" eb="140">
      <t>トウ</t>
    </rPh>
    <rPh sb="247" eb="248">
      <t>ホン</t>
    </rPh>
    <rPh sb="248" eb="250">
      <t>シリョウ</t>
    </rPh>
    <rPh sb="251" eb="253">
      <t>ゼンブ</t>
    </rPh>
    <rPh sb="253" eb="254">
      <t>マタ</t>
    </rPh>
    <rPh sb="255" eb="257">
      <t>イチブ</t>
    </rPh>
    <rPh sb="258" eb="260">
      <t>カイジ</t>
    </rPh>
    <rPh sb="261" eb="262">
      <t>ウ</t>
    </rPh>
    <rPh sb="264" eb="267">
      <t>ダイリニン</t>
    </rPh>
    <rPh sb="267" eb="268">
      <t>トウ</t>
    </rPh>
    <rPh sb="270" eb="272">
      <t>トウシャ</t>
    </rPh>
    <rPh sb="273" eb="274">
      <t>オナ</t>
    </rPh>
    <rPh sb="276" eb="277">
      <t>ホン</t>
    </rPh>
    <rPh sb="277" eb="279">
      <t>シリョウ</t>
    </rPh>
    <rPh sb="280" eb="282">
      <t>ヒミツ</t>
    </rPh>
    <rPh sb="285" eb="287">
      <t>ホジ</t>
    </rPh>
    <rPh sb="317" eb="318">
      <t>オヨ</t>
    </rPh>
    <rPh sb="319" eb="322">
      <t>ダイリニン</t>
    </rPh>
    <rPh sb="322" eb="323">
      <t>トウ</t>
    </rPh>
    <rPh sb="409" eb="411">
      <t>ヘイセイ</t>
    </rPh>
    <rPh sb="413" eb="414">
      <t>ネン</t>
    </rPh>
    <rPh sb="416" eb="417">
      <t>ガツ</t>
    </rPh>
    <rPh sb="419" eb="420">
      <t>ニチ</t>
    </rPh>
    <rPh sb="423" eb="424">
      <t>ウマ</t>
    </rPh>
    <rPh sb="426" eb="427">
      <t>ジ</t>
    </rPh>
    <rPh sb="429" eb="430">
      <t>フン</t>
    </rPh>
    <rPh sb="444" eb="445">
      <t>ダイ</t>
    </rPh>
    <rPh sb="447" eb="449">
      <t>ソンガイ</t>
    </rPh>
    <rPh sb="449" eb="451">
      <t>バイショウ</t>
    </rPh>
    <rPh sb="453" eb="454">
      <t>ゼン</t>
    </rPh>
    <rPh sb="455" eb="456">
      <t>コウ</t>
    </rPh>
    <rPh sb="457" eb="459">
      <t>イハン</t>
    </rPh>
    <rPh sb="461" eb="462">
      <t>シ</t>
    </rPh>
    <rPh sb="462" eb="463">
      <t>マタ</t>
    </rPh>
    <rPh sb="464" eb="465">
      <t>ダイ</t>
    </rPh>
    <phoneticPr fontId="15"/>
  </si>
  <si>
    <t>(様式1-8)</t>
    <rPh sb="1" eb="3">
      <t>ヨウシキ</t>
    </rPh>
    <phoneticPr fontId="15"/>
  </si>
  <si>
    <t>㊞</t>
    <phoneticPr fontId="15"/>
  </si>
  <si>
    <t>　　　 基準金利は、平成30年6月13日のTOKYO SWAP REFERENCE RATE　６ヶ月LIBORベース15年物（円-円）</t>
    <rPh sb="4" eb="6">
      <t>キジュン</t>
    </rPh>
    <rPh sb="6" eb="8">
      <t>キンリ</t>
    </rPh>
    <rPh sb="10" eb="12">
      <t>ヘイセイ</t>
    </rPh>
    <rPh sb="14" eb="15">
      <t>ネン</t>
    </rPh>
    <rPh sb="16" eb="17">
      <t>ガツ</t>
    </rPh>
    <rPh sb="19" eb="20">
      <t>ニチ</t>
    </rPh>
    <rPh sb="60" eb="62">
      <t>ネンモノ</t>
    </rPh>
    <rPh sb="63" eb="64">
      <t>エン</t>
    </rPh>
    <rPh sb="65" eb="66">
      <t>エン</t>
    </rPh>
    <phoneticPr fontId="5"/>
  </si>
  <si>
    <t>（様式5-9）</t>
    <rPh sb="1" eb="3">
      <t>ヨウシキ</t>
    </rPh>
    <phoneticPr fontId="5"/>
  </si>
  <si>
    <t>●損益計画書</t>
    <rPh sb="1" eb="3">
      <t>ソンエキ</t>
    </rPh>
    <rPh sb="3" eb="6">
      <t>ケイカクショ</t>
    </rPh>
    <phoneticPr fontId="15"/>
  </si>
  <si>
    <t>■損益計画書</t>
    <rPh sb="1" eb="3">
      <t>ソンエキ</t>
    </rPh>
    <rPh sb="3" eb="6">
      <t>ケイカクショ</t>
    </rPh>
    <phoneticPr fontId="15"/>
  </si>
  <si>
    <t>１年目</t>
    <rPh sb="1" eb="3">
      <t>ネンメ</t>
    </rPh>
    <phoneticPr fontId="15"/>
  </si>
  <si>
    <t>２年目</t>
    <rPh sb="1" eb="3">
      <t>ネンメ</t>
    </rPh>
    <phoneticPr fontId="15"/>
  </si>
  <si>
    <t>３年目</t>
    <rPh sb="1" eb="3">
      <t>ネンメ</t>
    </rPh>
    <phoneticPr fontId="15"/>
  </si>
  <si>
    <t>４年目</t>
    <rPh sb="1" eb="3">
      <t>ネンメ</t>
    </rPh>
    <phoneticPr fontId="15"/>
  </si>
  <si>
    <t>５年目</t>
    <rPh sb="1" eb="3">
      <t>ネンメ</t>
    </rPh>
    <phoneticPr fontId="15"/>
  </si>
  <si>
    <t>６年目</t>
    <rPh sb="1" eb="3">
      <t>ネンメ</t>
    </rPh>
    <phoneticPr fontId="15"/>
  </si>
  <si>
    <t>７年目</t>
    <rPh sb="1" eb="3">
      <t>ネンメ</t>
    </rPh>
    <phoneticPr fontId="15"/>
  </si>
  <si>
    <t>８年目</t>
    <rPh sb="1" eb="3">
      <t>ネンメ</t>
    </rPh>
    <phoneticPr fontId="15"/>
  </si>
  <si>
    <t>９年目</t>
    <rPh sb="1" eb="3">
      <t>ネンメ</t>
    </rPh>
    <phoneticPr fontId="15"/>
  </si>
  <si>
    <t>１０年目</t>
    <rPh sb="2" eb="4">
      <t>ネンメ</t>
    </rPh>
    <phoneticPr fontId="15"/>
  </si>
  <si>
    <t>１１年目</t>
    <rPh sb="2" eb="4">
      <t>ネンメ</t>
    </rPh>
    <phoneticPr fontId="15"/>
  </si>
  <si>
    <t>１２年目</t>
    <rPh sb="2" eb="4">
      <t>ネンメ</t>
    </rPh>
    <phoneticPr fontId="15"/>
  </si>
  <si>
    <t>１３年目</t>
    <rPh sb="2" eb="4">
      <t>ネンメ</t>
    </rPh>
    <phoneticPr fontId="15"/>
  </si>
  <si>
    <t>（単位：円）</t>
    <rPh sb="1" eb="3">
      <t>タンイ</t>
    </rPh>
    <rPh sb="4" eb="5">
      <t>エン</t>
    </rPh>
    <phoneticPr fontId="15"/>
  </si>
  <si>
    <t>平成（年度）</t>
    <rPh sb="0" eb="2">
      <t>ヘイセイ</t>
    </rPh>
    <rPh sb="3" eb="5">
      <t>ネンド</t>
    </rPh>
    <phoneticPr fontId="15"/>
  </si>
  <si>
    <t>平成30年度</t>
    <rPh sb="0" eb="2">
      <t>ヘイセイ</t>
    </rPh>
    <rPh sb="4" eb="6">
      <t>ネンド</t>
    </rPh>
    <phoneticPr fontId="15"/>
  </si>
  <si>
    <t>平成31年度</t>
    <rPh sb="0" eb="2">
      <t>ヘイセイ</t>
    </rPh>
    <rPh sb="4" eb="6">
      <t>ネンド</t>
    </rPh>
    <phoneticPr fontId="15"/>
  </si>
  <si>
    <t>平成32年度</t>
    <rPh sb="0" eb="2">
      <t>ヘイセイ</t>
    </rPh>
    <rPh sb="4" eb="6">
      <t>ネンド</t>
    </rPh>
    <phoneticPr fontId="15"/>
  </si>
  <si>
    <t>平成33年度</t>
    <rPh sb="0" eb="2">
      <t>ヘイセイ</t>
    </rPh>
    <rPh sb="4" eb="6">
      <t>ネンド</t>
    </rPh>
    <phoneticPr fontId="15"/>
  </si>
  <si>
    <t>平成34年度</t>
    <rPh sb="0" eb="2">
      <t>ヘイセイ</t>
    </rPh>
    <rPh sb="4" eb="6">
      <t>ネンド</t>
    </rPh>
    <phoneticPr fontId="15"/>
  </si>
  <si>
    <t>平成35年度</t>
    <rPh sb="0" eb="2">
      <t>ヘイセイ</t>
    </rPh>
    <rPh sb="4" eb="6">
      <t>ネンド</t>
    </rPh>
    <phoneticPr fontId="15"/>
  </si>
  <si>
    <t>平成36年度</t>
    <rPh sb="0" eb="2">
      <t>ヘイセイ</t>
    </rPh>
    <rPh sb="4" eb="6">
      <t>ネンド</t>
    </rPh>
    <phoneticPr fontId="15"/>
  </si>
  <si>
    <t>平成37年度</t>
    <rPh sb="0" eb="2">
      <t>ヘイセイ</t>
    </rPh>
    <rPh sb="4" eb="6">
      <t>ネンド</t>
    </rPh>
    <phoneticPr fontId="15"/>
  </si>
  <si>
    <t>平成38年度</t>
    <rPh sb="0" eb="2">
      <t>ヘイセイ</t>
    </rPh>
    <rPh sb="4" eb="6">
      <t>ネンド</t>
    </rPh>
    <phoneticPr fontId="15"/>
  </si>
  <si>
    <t>平成39年度</t>
    <rPh sb="0" eb="2">
      <t>ヘイセイ</t>
    </rPh>
    <rPh sb="4" eb="6">
      <t>ネンド</t>
    </rPh>
    <phoneticPr fontId="15"/>
  </si>
  <si>
    <t>平成40年度</t>
    <rPh sb="0" eb="2">
      <t>ヘイセイ</t>
    </rPh>
    <rPh sb="4" eb="6">
      <t>ネンド</t>
    </rPh>
    <phoneticPr fontId="15"/>
  </si>
  <si>
    <t>平成41年度</t>
    <rPh sb="0" eb="2">
      <t>ヘイセイ</t>
    </rPh>
    <rPh sb="4" eb="6">
      <t>ネンド</t>
    </rPh>
    <phoneticPr fontId="15"/>
  </si>
  <si>
    <t>平成42年度</t>
    <rPh sb="0" eb="2">
      <t>ヘイセイ</t>
    </rPh>
    <rPh sb="4" eb="6">
      <t>ネンド</t>
    </rPh>
    <phoneticPr fontId="15"/>
  </si>
  <si>
    <t>平成43年度</t>
    <rPh sb="0" eb="2">
      <t>ヘイセイ</t>
    </rPh>
    <rPh sb="4" eb="6">
      <t>ネンド</t>
    </rPh>
    <phoneticPr fontId="15"/>
  </si>
  <si>
    <t xml:space="preserve"> 科目</t>
    <rPh sb="1" eb="3">
      <t>カモク</t>
    </rPh>
    <phoneticPr fontId="15"/>
  </si>
  <si>
    <t>収入計</t>
    <rPh sb="0" eb="2">
      <t>シュウニュウ</t>
    </rPh>
    <rPh sb="2" eb="3">
      <t>ケイ</t>
    </rPh>
    <phoneticPr fontId="15"/>
  </si>
  <si>
    <t>サービス対価</t>
    <rPh sb="4" eb="6">
      <t>タイカ</t>
    </rPh>
    <phoneticPr fontId="15"/>
  </si>
  <si>
    <t>　うち、設計・施工等のサービス対価一括支払分</t>
    <rPh sb="4" eb="6">
      <t>セッケイ</t>
    </rPh>
    <rPh sb="7" eb="9">
      <t>セコウ</t>
    </rPh>
    <rPh sb="9" eb="10">
      <t>トウ</t>
    </rPh>
    <rPh sb="15" eb="17">
      <t>タイカ</t>
    </rPh>
    <rPh sb="17" eb="19">
      <t>イッカツ</t>
    </rPh>
    <rPh sb="19" eb="21">
      <t>シハラ</t>
    </rPh>
    <rPh sb="21" eb="22">
      <t>ブン</t>
    </rPh>
    <phoneticPr fontId="15"/>
  </si>
  <si>
    <t>　うち、設計・施工等のサービス対価割賦払分</t>
    <rPh sb="4" eb="6">
      <t>セッケイ</t>
    </rPh>
    <rPh sb="7" eb="9">
      <t>セコウ</t>
    </rPh>
    <rPh sb="9" eb="10">
      <t>トウ</t>
    </rPh>
    <rPh sb="15" eb="17">
      <t>タイカ</t>
    </rPh>
    <rPh sb="17" eb="19">
      <t>カップ</t>
    </rPh>
    <rPh sb="19" eb="20">
      <t>バラ</t>
    </rPh>
    <rPh sb="20" eb="21">
      <t>ブン</t>
    </rPh>
    <phoneticPr fontId="15"/>
  </si>
  <si>
    <t>　　（上記中の割賦金利）</t>
    <rPh sb="3" eb="5">
      <t>ジョウキ</t>
    </rPh>
    <rPh sb="5" eb="6">
      <t>チュウ</t>
    </rPh>
    <rPh sb="7" eb="9">
      <t>カップ</t>
    </rPh>
    <rPh sb="9" eb="11">
      <t>キンリ</t>
    </rPh>
    <phoneticPr fontId="15"/>
  </si>
  <si>
    <t>　うち、維持管理のサービス対価</t>
    <rPh sb="4" eb="6">
      <t>イジ</t>
    </rPh>
    <rPh sb="6" eb="8">
      <t>カンリ</t>
    </rPh>
    <rPh sb="13" eb="15">
      <t>タイカ</t>
    </rPh>
    <phoneticPr fontId="15"/>
  </si>
  <si>
    <t>その他</t>
    <rPh sb="2" eb="3">
      <t>タ</t>
    </rPh>
    <phoneticPr fontId="15"/>
  </si>
  <si>
    <t>支出計</t>
    <rPh sb="0" eb="2">
      <t>シシュツ</t>
    </rPh>
    <rPh sb="2" eb="3">
      <t>ケイ</t>
    </rPh>
    <phoneticPr fontId="15"/>
  </si>
  <si>
    <t>業務経費（原価）</t>
    <rPh sb="0" eb="2">
      <t>ギョウム</t>
    </rPh>
    <rPh sb="2" eb="4">
      <t>ケイヒ</t>
    </rPh>
    <rPh sb="5" eb="7">
      <t>ゲンカ</t>
    </rPh>
    <phoneticPr fontId="15"/>
  </si>
  <si>
    <t>公租公課</t>
    <rPh sb="0" eb="2">
      <t>コウソ</t>
    </rPh>
    <rPh sb="2" eb="4">
      <t>コウカ</t>
    </rPh>
    <phoneticPr fontId="15"/>
  </si>
  <si>
    <t>支払利息</t>
    <rPh sb="0" eb="2">
      <t>シハライ</t>
    </rPh>
    <rPh sb="2" eb="4">
      <t>リソク</t>
    </rPh>
    <phoneticPr fontId="15"/>
  </si>
  <si>
    <t>その他</t>
    <rPh sb="0" eb="3">
      <t>ソノタ</t>
    </rPh>
    <phoneticPr fontId="15"/>
  </si>
  <si>
    <t>税引前当期損益</t>
    <rPh sb="0" eb="1">
      <t>ゼイ</t>
    </rPh>
    <rPh sb="1" eb="2">
      <t>ヒ</t>
    </rPh>
    <rPh sb="2" eb="3">
      <t>マエ</t>
    </rPh>
    <rPh sb="3" eb="5">
      <t>トウキ</t>
    </rPh>
    <rPh sb="5" eb="7">
      <t>ソンエキ</t>
    </rPh>
    <phoneticPr fontId="15"/>
  </si>
  <si>
    <t>法人税等</t>
    <rPh sb="0" eb="3">
      <t>ホウジンゼイ</t>
    </rPh>
    <rPh sb="3" eb="4">
      <t>トウ</t>
    </rPh>
    <phoneticPr fontId="15"/>
  </si>
  <si>
    <t>税引後当期損益</t>
    <rPh sb="0" eb="1">
      <t>ゼイ</t>
    </rPh>
    <rPh sb="1" eb="2">
      <t>ヒ</t>
    </rPh>
    <rPh sb="2" eb="3">
      <t>ゴ</t>
    </rPh>
    <rPh sb="3" eb="5">
      <t>トウキ</t>
    </rPh>
    <rPh sb="5" eb="7">
      <t>ソンエキ</t>
    </rPh>
    <phoneticPr fontId="15"/>
  </si>
  <si>
    <t>■キャッシュフロー計算書</t>
    <rPh sb="9" eb="12">
      <t>ケイサンショ</t>
    </rPh>
    <phoneticPr fontId="15"/>
  </si>
  <si>
    <t>科目</t>
    <rPh sb="0" eb="2">
      <t>カモク</t>
    </rPh>
    <phoneticPr fontId="15"/>
  </si>
  <si>
    <t>キャッシュインフロー計</t>
    <rPh sb="10" eb="11">
      <t>ケイ</t>
    </rPh>
    <phoneticPr fontId="15"/>
  </si>
  <si>
    <t>税引後利益</t>
    <rPh sb="0" eb="2">
      <t>ゼイビキ</t>
    </rPh>
    <rPh sb="2" eb="3">
      <t>ゴ</t>
    </rPh>
    <rPh sb="3" eb="5">
      <t>リエキ</t>
    </rPh>
    <phoneticPr fontId="15"/>
  </si>
  <si>
    <t>資本金</t>
    <rPh sb="0" eb="3">
      <t>シホンキン</t>
    </rPh>
    <phoneticPr fontId="15"/>
  </si>
  <si>
    <t>借入金</t>
    <rPh sb="0" eb="2">
      <t>カリイレ</t>
    </rPh>
    <rPh sb="2" eb="3">
      <t>キン</t>
    </rPh>
    <phoneticPr fontId="15"/>
  </si>
  <si>
    <t>キャッシュアウトフロー計</t>
    <rPh sb="11" eb="12">
      <t>ケイ</t>
    </rPh>
    <phoneticPr fontId="15"/>
  </si>
  <si>
    <t>初期費用</t>
    <rPh sb="0" eb="2">
      <t>ショキ</t>
    </rPh>
    <rPh sb="2" eb="4">
      <t>ヒヨウ</t>
    </rPh>
    <phoneticPr fontId="15"/>
  </si>
  <si>
    <t>設備投資費用</t>
    <rPh sb="0" eb="2">
      <t>セツビ</t>
    </rPh>
    <rPh sb="2" eb="4">
      <t>トウシ</t>
    </rPh>
    <rPh sb="4" eb="6">
      <t>ヒヨウ</t>
    </rPh>
    <phoneticPr fontId="15"/>
  </si>
  <si>
    <t>元本</t>
    <rPh sb="0" eb="2">
      <t>ガンポン</t>
    </rPh>
    <phoneticPr fontId="15"/>
  </si>
  <si>
    <t>ネットキャッシュフロー</t>
    <phoneticPr fontId="15"/>
  </si>
  <si>
    <t>配当</t>
    <rPh sb="0" eb="2">
      <t>ハイトウ</t>
    </rPh>
    <phoneticPr fontId="15"/>
  </si>
  <si>
    <t>未処分金（内部留保金）</t>
    <phoneticPr fontId="15"/>
  </si>
  <si>
    <t>未処分金累計</t>
    <rPh sb="4" eb="6">
      <t>ルイケイ</t>
    </rPh>
    <phoneticPr fontId="15"/>
  </si>
  <si>
    <t>■経営指標</t>
    <rPh sb="1" eb="3">
      <t>ケイエイ</t>
    </rPh>
    <rPh sb="3" eb="5">
      <t>シヒョウ</t>
    </rPh>
    <phoneticPr fontId="15"/>
  </si>
  <si>
    <t>DSCR　各期</t>
    <rPh sb="5" eb="7">
      <t>カクキ</t>
    </rPh>
    <phoneticPr fontId="15"/>
  </si>
  <si>
    <t>DSCR　事業期間平均</t>
    <rPh sb="5" eb="7">
      <t>ジギョウ</t>
    </rPh>
    <rPh sb="7" eb="9">
      <t>キカン</t>
    </rPh>
    <rPh sb="9" eb="11">
      <t>ヘイキン</t>
    </rPh>
    <phoneticPr fontId="15"/>
  </si>
  <si>
    <t>PIRR</t>
    <phoneticPr fontId="15"/>
  </si>
  <si>
    <t>EIRR</t>
    <phoneticPr fontId="15"/>
  </si>
  <si>
    <t>※本表の費目等は、適宜変更して結構です。</t>
    <rPh sb="1" eb="3">
      <t>ホンピョウ</t>
    </rPh>
    <rPh sb="4" eb="6">
      <t>ヒモク</t>
    </rPh>
    <rPh sb="6" eb="7">
      <t>トウ</t>
    </rPh>
    <rPh sb="9" eb="11">
      <t>テキギ</t>
    </rPh>
    <rPh sb="11" eb="13">
      <t>ヘンコウ</t>
    </rPh>
    <rPh sb="15" eb="17">
      <t>ケッコウ</t>
    </rPh>
    <phoneticPr fontId="15"/>
  </si>
  <si>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15"/>
  </si>
  <si>
    <t>※金額は、消費税及び地方消費税相当額を除いた額を記入してください。</t>
    <rPh sb="19" eb="20">
      <t>ノゾ</t>
    </rPh>
    <rPh sb="22" eb="23">
      <t>ガク</t>
    </rPh>
    <phoneticPr fontId="15"/>
  </si>
  <si>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15"/>
  </si>
  <si>
    <t>（様式7-8）</t>
    <phoneticPr fontId="15"/>
  </si>
  <si>
    <t>（様式9-1）</t>
    <rPh sb="1" eb="3">
      <t>ヨウシキ</t>
    </rPh>
    <phoneticPr fontId="5"/>
  </si>
  <si>
    <t>空調設備計画書</t>
    <rPh sb="0" eb="2">
      <t>クウチョウ</t>
    </rPh>
    <rPh sb="2" eb="4">
      <t>セツビ</t>
    </rPh>
    <rPh sb="4" eb="6">
      <t>ケイカク</t>
    </rPh>
    <rPh sb="6" eb="7">
      <t>ショ</t>
    </rPh>
    <phoneticPr fontId="5"/>
  </si>
  <si>
    <t>(様式9-2）</t>
    <rPh sb="1" eb="3">
      <t>ヨウシキ</t>
    </rPh>
    <phoneticPr fontId="15"/>
  </si>
  <si>
    <t>(様式9-3）</t>
    <rPh sb="1" eb="3">
      <t>ヨウシキ</t>
    </rPh>
    <phoneticPr fontId="15"/>
  </si>
  <si>
    <t>（様式9-4）</t>
    <rPh sb="1" eb="3">
      <t>ヨウシキ</t>
    </rPh>
    <phoneticPr fontId="15"/>
  </si>
  <si>
    <t>(様式9-5）</t>
    <rPh sb="1" eb="3">
      <t>ヨウシキ</t>
    </rPh>
    <phoneticPr fontId="15"/>
  </si>
  <si>
    <t>基本協定書（案）</t>
    <rPh sb="0" eb="2">
      <t>キホン</t>
    </rPh>
    <rPh sb="2" eb="5">
      <t>キョウテイショ</t>
    </rPh>
    <rPh sb="6" eb="7">
      <t>アン</t>
    </rPh>
    <phoneticPr fontId="5"/>
  </si>
  <si>
    <t>（代表者）</t>
    <rPh sb="1" eb="4">
      <t>ダイヒョウシャ</t>
    </rPh>
    <phoneticPr fontId="5"/>
  </si>
  <si>
    <t>※説明会の参加希望人数は、１企業あたり２名までとしてください。</t>
    <rPh sb="1" eb="4">
      <t>セツメイカイ</t>
    </rPh>
    <rPh sb="5" eb="7">
      <t>サンカ</t>
    </rPh>
    <rPh sb="7" eb="9">
      <t>キボウ</t>
    </rPh>
    <rPh sb="9" eb="11">
      <t>ニンズウ</t>
    </rPh>
    <rPh sb="14" eb="16">
      <t>キギョウ</t>
    </rPh>
    <rPh sb="20" eb="21">
      <t>メイ</t>
    </rPh>
    <phoneticPr fontId="15"/>
  </si>
  <si>
    <t>※現地見学会の参加人数は、１企業あたり各２名までとしますが、事前に参加者を届出る必要はありません。</t>
    <rPh sb="1" eb="3">
      <t>ゲンチ</t>
    </rPh>
    <rPh sb="3" eb="5">
      <t>ケンガク</t>
    </rPh>
    <rPh sb="5" eb="6">
      <t>カイ</t>
    </rPh>
    <rPh sb="7" eb="9">
      <t>サンカ</t>
    </rPh>
    <rPh sb="9" eb="11">
      <t>ニンズウ</t>
    </rPh>
    <rPh sb="14" eb="16">
      <t>キギョウ</t>
    </rPh>
    <rPh sb="19" eb="20">
      <t>カク</t>
    </rPh>
    <rPh sb="21" eb="22">
      <t>メイ</t>
    </rPh>
    <rPh sb="30" eb="32">
      <t>ジゼン</t>
    </rPh>
    <rPh sb="33" eb="35">
      <t>サンカ</t>
    </rPh>
    <rPh sb="35" eb="36">
      <t>シャ</t>
    </rPh>
    <rPh sb="37" eb="39">
      <t>トドケデ</t>
    </rPh>
    <rPh sb="40" eb="42">
      <t>ヒツヨウ</t>
    </rPh>
    <phoneticPr fontId="15"/>
  </si>
  <si>
    <t>※現地見学会の参加者は、当日、各学校の受付にて名刺の提出をお願いします。</t>
    <rPh sb="1" eb="3">
      <t>ゲンチ</t>
    </rPh>
    <rPh sb="7" eb="10">
      <t>サンカシャ</t>
    </rPh>
    <rPh sb="15" eb="18">
      <t>カクガッコウ</t>
    </rPh>
    <rPh sb="19" eb="21">
      <t>ウケツケ</t>
    </rPh>
    <phoneticPr fontId="15"/>
  </si>
  <si>
    <t>注１　Microsoft Excel®で作成してください。</t>
  </si>
  <si>
    <t>桜橋小学校</t>
    <rPh sb="0" eb="2">
      <t>サクラバシ</t>
    </rPh>
    <rPh sb="2" eb="5">
      <t>ショウガッコウ</t>
    </rPh>
    <phoneticPr fontId="3"/>
  </si>
  <si>
    <t>布施小学校</t>
    <rPh sb="0" eb="2">
      <t>フセ</t>
    </rPh>
    <rPh sb="2" eb="5">
      <t>ショウガッコウ</t>
    </rPh>
    <phoneticPr fontId="3"/>
  </si>
  <si>
    <t>　平成30年７月13日付けで公告のありました「東大阪市立小学校空調設備整備事業」について、質問がありますので提出します。</t>
    <rPh sb="1" eb="3">
      <t>ヘイセイ</t>
    </rPh>
    <rPh sb="5" eb="6">
      <t>ネン</t>
    </rPh>
    <rPh sb="7" eb="8">
      <t>ガツ</t>
    </rPh>
    <rPh sb="10" eb="11">
      <t>ニチ</t>
    </rPh>
    <rPh sb="11" eb="12">
      <t>ヅケ</t>
    </rPh>
    <rPh sb="14" eb="16">
      <t>コウコク</t>
    </rPh>
    <rPh sb="23" eb="27">
      <t>ヒガシオオサカシ</t>
    </rPh>
    <rPh sb="27" eb="28">
      <t>リツ</t>
    </rPh>
    <rPh sb="28" eb="31">
      <t>ショウガッコウ</t>
    </rPh>
    <rPh sb="31" eb="33">
      <t>クウチョウ</t>
    </rPh>
    <rPh sb="33" eb="35">
      <t>セツビ</t>
    </rPh>
    <rPh sb="35" eb="37">
      <t>セイビ</t>
    </rPh>
    <rPh sb="37" eb="39">
      <t>ジギョウ</t>
    </rPh>
    <rPh sb="45" eb="47">
      <t>シツモン</t>
    </rPh>
    <rPh sb="54" eb="56">
      <t>テイシュツ</t>
    </rPh>
    <phoneticPr fontId="5"/>
  </si>
  <si>
    <t>注２　本様式と様式1-2を電子メールに添付して送付してください。</t>
    <rPh sb="0" eb="1">
      <t>チュウ</t>
    </rPh>
    <rPh sb="3" eb="4">
      <t>ホン</t>
    </rPh>
    <rPh sb="4" eb="6">
      <t>ヨウシキ</t>
    </rPh>
    <rPh sb="7" eb="9">
      <t>ヨウシキ</t>
    </rPh>
    <rPh sb="13" eb="15">
      <t>デンシ</t>
    </rPh>
    <rPh sb="19" eb="21">
      <t>テンプ</t>
    </rPh>
    <rPh sb="23" eb="25">
      <t>ソウフ</t>
    </rPh>
    <phoneticPr fontId="5"/>
  </si>
  <si>
    <t>注５　Microsoft Excel®で作成の上、電子メールに添付して送付してください。</t>
    <rPh sb="31" eb="33">
      <t>テンプ</t>
    </rPh>
    <phoneticPr fontId="5"/>
  </si>
  <si>
    <t>注２　本様式と様式1-4を電子メールに添付して送付してください。</t>
    <rPh sb="0" eb="1">
      <t>チュウ</t>
    </rPh>
    <rPh sb="3" eb="4">
      <t>ホン</t>
    </rPh>
    <rPh sb="4" eb="6">
      <t>ヨウシキ</t>
    </rPh>
    <rPh sb="7" eb="9">
      <t>ヨウシキ</t>
    </rPh>
    <rPh sb="13" eb="15">
      <t>デンシ</t>
    </rPh>
    <rPh sb="19" eb="21">
      <t>テンプ</t>
    </rPh>
    <rPh sb="23" eb="25">
      <t>ソウフ</t>
    </rPh>
    <phoneticPr fontId="5"/>
  </si>
  <si>
    <t>入札説明書等に関する説明会及び第２回現地見学会（対象校全校） 参加申込書</t>
    <rPh sb="0" eb="2">
      <t>ニュウサツ</t>
    </rPh>
    <rPh sb="2" eb="5">
      <t>セツメイショ</t>
    </rPh>
    <rPh sb="5" eb="6">
      <t>トウ</t>
    </rPh>
    <rPh sb="7" eb="8">
      <t>カン</t>
    </rPh>
    <rPh sb="10" eb="13">
      <t>セツメイカイ</t>
    </rPh>
    <rPh sb="13" eb="14">
      <t>オヨ</t>
    </rPh>
    <rPh sb="24" eb="26">
      <t>タイショウ</t>
    </rPh>
    <rPh sb="26" eb="27">
      <t>コウ</t>
    </rPh>
    <rPh sb="27" eb="29">
      <t>ゼンコウ</t>
    </rPh>
    <phoneticPr fontId="15"/>
  </si>
  <si>
    <t>　東大阪市立小学校空調設備整備事業に係る入札説明書等に関する説明会及び第２回現地見学会（対象校全校）への参加を申し込みます。</t>
    <rPh sb="1" eb="5">
      <t>ヒガシオオサカシ</t>
    </rPh>
    <rPh sb="5" eb="6">
      <t>リツ</t>
    </rPh>
    <rPh sb="6" eb="9">
      <t>ショウガッコウ</t>
    </rPh>
    <rPh sb="9" eb="13">
      <t>クウチョウセツビ</t>
    </rPh>
    <rPh sb="13" eb="15">
      <t>セイビ</t>
    </rPh>
    <rPh sb="15" eb="17">
      <t>ジギョウ</t>
    </rPh>
    <rPh sb="18" eb="19">
      <t>カカ</t>
    </rPh>
    <rPh sb="20" eb="22">
      <t>ニュウサツ</t>
    </rPh>
    <rPh sb="22" eb="25">
      <t>セツメイショ</t>
    </rPh>
    <rPh sb="25" eb="26">
      <t>トウ</t>
    </rPh>
    <rPh sb="27" eb="28">
      <t>カン</t>
    </rPh>
    <rPh sb="30" eb="33">
      <t>セツメイカイ</t>
    </rPh>
    <rPh sb="33" eb="34">
      <t>オヨ</t>
    </rPh>
    <rPh sb="35" eb="36">
      <t>ダイ</t>
    </rPh>
    <rPh sb="37" eb="38">
      <t>カイ</t>
    </rPh>
    <rPh sb="38" eb="40">
      <t>ゲンチ</t>
    </rPh>
    <rPh sb="40" eb="43">
      <t>ケンガクカイ</t>
    </rPh>
    <rPh sb="44" eb="46">
      <t>タイショウ</t>
    </rPh>
    <rPh sb="46" eb="47">
      <t>コウ</t>
    </rPh>
    <rPh sb="47" eb="49">
      <t>ゼンコウ</t>
    </rPh>
    <rPh sb="52" eb="54">
      <t>サンカ</t>
    </rPh>
    <rPh sb="55" eb="56">
      <t>モウ</t>
    </rPh>
    <rPh sb="57" eb="58">
      <t>コ</t>
    </rPh>
    <phoneticPr fontId="15"/>
  </si>
  <si>
    <t>※現地見学会の希望の場合は、様式1-6に各校ごとの参加希望に必ず記載し、様式1-5と様式1-6を電子メールに添付して送付してください。</t>
    <rPh sb="1" eb="3">
      <t>ゲンチ</t>
    </rPh>
    <rPh sb="3" eb="6">
      <t>ケンガクカイ</t>
    </rPh>
    <rPh sb="7" eb="9">
      <t>キボウ</t>
    </rPh>
    <rPh sb="10" eb="12">
      <t>バアイ</t>
    </rPh>
    <rPh sb="14" eb="16">
      <t>ヨウシキ</t>
    </rPh>
    <rPh sb="20" eb="22">
      <t>カクコウ</t>
    </rPh>
    <rPh sb="25" eb="27">
      <t>サンカ</t>
    </rPh>
    <rPh sb="27" eb="29">
      <t>キボウ</t>
    </rPh>
    <rPh sb="30" eb="31">
      <t>カナラ</t>
    </rPh>
    <rPh sb="32" eb="34">
      <t>キサイ</t>
    </rPh>
    <rPh sb="36" eb="38">
      <t>ヨウシキ</t>
    </rPh>
    <rPh sb="42" eb="44">
      <t>ヨウシキ</t>
    </rPh>
    <rPh sb="48" eb="50">
      <t>デンシ</t>
    </rPh>
    <rPh sb="54" eb="56">
      <t>テンプ</t>
    </rPh>
    <rPh sb="58" eb="60">
      <t>ソウフ</t>
    </rPh>
    <phoneticPr fontId="15"/>
  </si>
  <si>
    <t>※本様式については、Microsoft Excel®形式にて作成し、電子メールに添付して送付してください。</t>
    <rPh sb="1" eb="2">
      <t>ホン</t>
    </rPh>
    <rPh sb="2" eb="4">
      <t>ヨウシキ</t>
    </rPh>
    <rPh sb="26" eb="28">
      <t>ケイシキ</t>
    </rPh>
    <rPh sb="30" eb="32">
      <t>サクセイ</t>
    </rPh>
    <rPh sb="34" eb="36">
      <t>デンシ</t>
    </rPh>
    <rPh sb="40" eb="42">
      <t>テンプ</t>
    </rPh>
    <rPh sb="44" eb="46">
      <t>ソウフ</t>
    </rPh>
    <phoneticPr fontId="15"/>
  </si>
  <si>
    <t>※現地見学会の希望の場合は、本様式に各校ごとの参加希望に必ず記載し、様式1-5と様式1-6を電子メールに添付して送付してください。</t>
    <rPh sb="14" eb="15">
      <t>ホン</t>
    </rPh>
    <rPh sb="15" eb="17">
      <t>ヨウシキ</t>
    </rPh>
    <phoneticPr fontId="5"/>
  </si>
  <si>
    <t>※受取日時は、平成30年9月4日（火）までの午前９時から午後５時30分までの間（土・日・祝を除く）としてください。</t>
    <rPh sb="1" eb="3">
      <t>ウケトリ</t>
    </rPh>
    <rPh sb="3" eb="5">
      <t>ニチジ</t>
    </rPh>
    <rPh sb="7" eb="9">
      <t>ヘイセイ</t>
    </rPh>
    <rPh sb="11" eb="12">
      <t>ネン</t>
    </rPh>
    <rPh sb="13" eb="14">
      <t>ガツ</t>
    </rPh>
    <rPh sb="15" eb="16">
      <t>ニチ</t>
    </rPh>
    <rPh sb="17" eb="18">
      <t>ヒ</t>
    </rPh>
    <rPh sb="22" eb="24">
      <t>ゴゼン</t>
    </rPh>
    <rPh sb="25" eb="26">
      <t>ジ</t>
    </rPh>
    <rPh sb="28" eb="30">
      <t>ゴゴ</t>
    </rPh>
    <rPh sb="31" eb="32">
      <t>ジ</t>
    </rPh>
    <rPh sb="34" eb="35">
      <t>フン</t>
    </rPh>
    <rPh sb="38" eb="39">
      <t>アイダ</t>
    </rPh>
    <rPh sb="40" eb="41">
      <t>ド</t>
    </rPh>
    <rPh sb="42" eb="43">
      <t>ニチ</t>
    </rPh>
    <rPh sb="44" eb="45">
      <t>シュク</t>
    </rPh>
    <rPh sb="46" eb="47">
      <t>ノゾ</t>
    </rPh>
    <phoneticPr fontId="15"/>
  </si>
  <si>
    <t>※本様式については、Microsoft Excel®形式にて作成し、電子メールに添付して送付してください。</t>
    <phoneticPr fontId="15"/>
  </si>
  <si>
    <t>①</t>
    <phoneticPr fontId="5"/>
  </si>
  <si>
    <t>②</t>
    <phoneticPr fontId="5"/>
  </si>
  <si>
    <t>③</t>
    <phoneticPr fontId="5"/>
  </si>
  <si>
    <t>④</t>
    <phoneticPr fontId="5"/>
  </si>
  <si>
    <t>⑤</t>
    <phoneticPr fontId="5"/>
  </si>
  <si>
    <t>設計に係る費用</t>
    <rPh sb="0" eb="2">
      <t>セッケイ</t>
    </rPh>
    <rPh sb="3" eb="4">
      <t>カカ</t>
    </rPh>
    <rPh sb="5" eb="7">
      <t>ヒヨウ</t>
    </rPh>
    <phoneticPr fontId="5"/>
  </si>
  <si>
    <t>施工に係る費用</t>
    <rPh sb="0" eb="2">
      <t>セコウ</t>
    </rPh>
    <rPh sb="3" eb="4">
      <t>カカ</t>
    </rPh>
    <rPh sb="5" eb="7">
      <t>ヒヨウ</t>
    </rPh>
    <phoneticPr fontId="5"/>
  </si>
  <si>
    <t>工事監理に係る費用</t>
    <rPh sb="0" eb="2">
      <t>コウジ</t>
    </rPh>
    <rPh sb="2" eb="4">
      <t>カンリ</t>
    </rPh>
    <rPh sb="5" eb="6">
      <t>カカ</t>
    </rPh>
    <rPh sb="7" eb="9">
      <t>ヒヨウ</t>
    </rPh>
    <phoneticPr fontId="5"/>
  </si>
  <si>
    <t>所有権移転に係る費用</t>
    <rPh sb="0" eb="3">
      <t>ショユウケン</t>
    </rPh>
    <rPh sb="3" eb="5">
      <t>イテン</t>
    </rPh>
    <rPh sb="6" eb="7">
      <t>カカ</t>
    </rPh>
    <rPh sb="8" eb="10">
      <t>ヒヨウ</t>
    </rPh>
    <phoneticPr fontId="5"/>
  </si>
  <si>
    <t>内容</t>
    <rPh sb="0" eb="2">
      <t>ナイヨウ</t>
    </rPh>
    <phoneticPr fontId="5"/>
  </si>
  <si>
    <t>金額（税抜）</t>
    <rPh sb="0" eb="2">
      <t>キンガク</t>
    </rPh>
    <rPh sb="3" eb="4">
      <t>ゼイ</t>
    </rPh>
    <rPh sb="4" eb="5">
      <t>ヌ</t>
    </rPh>
    <phoneticPr fontId="5"/>
  </si>
  <si>
    <t>Ａ－１対象額（税抜）</t>
    <rPh sb="3" eb="5">
      <t>タイショウ</t>
    </rPh>
    <rPh sb="5" eb="6">
      <t>ガク</t>
    </rPh>
    <rPh sb="7" eb="8">
      <t>ゼイ</t>
    </rPh>
    <rPh sb="8" eb="9">
      <t>ヌ</t>
    </rPh>
    <phoneticPr fontId="5"/>
  </si>
  <si>
    <t>（様式5-3）</t>
    <phoneticPr fontId="5"/>
  </si>
  <si>
    <t>合計額（税抜）</t>
    <rPh sb="0" eb="2">
      <t>ゴウケイ</t>
    </rPh>
    <rPh sb="2" eb="3">
      <t>ガク</t>
    </rPh>
    <rPh sb="4" eb="5">
      <t>ゼイ</t>
    </rPh>
    <rPh sb="5" eb="6">
      <t>ヌ</t>
    </rPh>
    <phoneticPr fontId="5"/>
  </si>
  <si>
    <t>Ａ－１（一括払い分）</t>
    <rPh sb="4" eb="6">
      <t>イッカツ</t>
    </rPh>
    <rPh sb="6" eb="7">
      <t>バラ</t>
    </rPh>
    <rPh sb="8" eb="9">
      <t>ブン</t>
    </rPh>
    <phoneticPr fontId="5"/>
  </si>
  <si>
    <t>設計・施工等のサービス対価
（サービス対価Ａ）</t>
    <rPh sb="0" eb="2">
      <t>セッケイ</t>
    </rPh>
    <rPh sb="3" eb="5">
      <t>セコウ</t>
    </rPh>
    <rPh sb="5" eb="6">
      <t>トウ</t>
    </rPh>
    <rPh sb="19" eb="21">
      <t>タイカ</t>
    </rPh>
    <phoneticPr fontId="5"/>
  </si>
  <si>
    <t>Ａ－２（割賦元本）</t>
    <phoneticPr fontId="5"/>
  </si>
  <si>
    <t>Ａ－３（割賦手数料）</t>
    <rPh sb="4" eb="6">
      <t>カップ</t>
    </rPh>
    <rPh sb="6" eb="9">
      <t>テスウリョウ</t>
    </rPh>
    <phoneticPr fontId="5"/>
  </si>
  <si>
    <t>維持管理のサービス対価（サービス対価Ｂ）</t>
    <rPh sb="0" eb="2">
      <t>イジ</t>
    </rPh>
    <rPh sb="2" eb="4">
      <t>カンリ</t>
    </rPh>
    <rPh sb="9" eb="11">
      <t>タイカ</t>
    </rPh>
    <rPh sb="16" eb="18">
      <t>タイカ</t>
    </rPh>
    <phoneticPr fontId="5"/>
  </si>
  <si>
    <t>入札価格（Ａ及びＢの合計）</t>
    <rPh sb="0" eb="2">
      <t>ニュウサツ</t>
    </rPh>
    <rPh sb="2" eb="4">
      <t>カカク</t>
    </rPh>
    <rPh sb="6" eb="7">
      <t>オヨ</t>
    </rPh>
    <rPh sb="10" eb="12">
      <t>ゴウケイ</t>
    </rPh>
    <phoneticPr fontId="5"/>
  </si>
  <si>
    <t>円</t>
    <rPh sb="0" eb="1">
      <t>エン</t>
    </rPh>
    <phoneticPr fontId="5"/>
  </si>
  <si>
    <t>Ａ－１対象額
（税抜）</t>
    <rPh sb="3" eb="5">
      <t>タイショウ</t>
    </rPh>
    <rPh sb="5" eb="6">
      <t>ガク</t>
    </rPh>
    <rPh sb="8" eb="9">
      <t>ゼイ</t>
    </rPh>
    <rPh sb="9" eb="10">
      <t>ヌ</t>
    </rPh>
    <phoneticPr fontId="5"/>
  </si>
  <si>
    <t>設計・施工等のサービス対価（サービス対価Ａ－１）支払額</t>
    <rPh sb="0" eb="2">
      <t>セッケイ</t>
    </rPh>
    <rPh sb="3" eb="5">
      <t>セコウ</t>
    </rPh>
    <rPh sb="5" eb="6">
      <t>トウ</t>
    </rPh>
    <rPh sb="11" eb="13">
      <t>タイカ</t>
    </rPh>
    <rPh sb="18" eb="20">
      <t>タイカ</t>
    </rPh>
    <rPh sb="24" eb="26">
      <t>シハライ</t>
    </rPh>
    <rPh sb="26" eb="27">
      <t>ガク</t>
    </rPh>
    <phoneticPr fontId="5"/>
  </si>
  <si>
    <t>注４　水色のセルには数式が入っていますので、入力しないでください。</t>
    <phoneticPr fontId="5"/>
  </si>
  <si>
    <t>　　　 ただし、不都合がある場合は、適宜調整してください。</t>
    <rPh sb="8" eb="11">
      <t>フツゴウ</t>
    </rPh>
    <rPh sb="14" eb="16">
      <t>バアイ</t>
    </rPh>
    <rPh sb="18" eb="20">
      <t>テキギ</t>
    </rPh>
    <rPh sb="20" eb="22">
      <t>チョウセイ</t>
    </rPh>
    <phoneticPr fontId="5"/>
  </si>
  <si>
    <t>対象経費</t>
    <rPh sb="0" eb="2">
      <t>タイショウ</t>
    </rPh>
    <rPh sb="2" eb="4">
      <t>ケイヒ</t>
    </rPh>
    <phoneticPr fontId="5"/>
  </si>
  <si>
    <t>サービス対価Ａ－１
（一括払い分）</t>
    <rPh sb="4" eb="6">
      <t>タイカ</t>
    </rPh>
    <rPh sb="11" eb="13">
      <t>イッカツ</t>
    </rPh>
    <rPh sb="13" eb="14">
      <t>バラ</t>
    </rPh>
    <rPh sb="15" eb="16">
      <t>ブン</t>
    </rPh>
    <phoneticPr fontId="5"/>
  </si>
  <si>
    <t>（様式5-5）</t>
    <phoneticPr fontId="5"/>
  </si>
  <si>
    <t>予備対応</t>
    <rPh sb="0" eb="2">
      <t>ヨビ</t>
    </rPh>
    <rPh sb="2" eb="4">
      <t>タイオウ</t>
    </rPh>
    <phoneticPr fontId="5"/>
  </si>
  <si>
    <t>設計に係る費用</t>
    <phoneticPr fontId="5"/>
  </si>
  <si>
    <t>施工に係る費用</t>
    <phoneticPr fontId="5"/>
  </si>
  <si>
    <t>工事監理に係る費用</t>
    <phoneticPr fontId="5"/>
  </si>
  <si>
    <t>（単位：円）</t>
    <rPh sb="1" eb="3">
      <t>タンイ</t>
    </rPh>
    <rPh sb="4" eb="5">
      <t>エン</t>
    </rPh>
    <phoneticPr fontId="5"/>
  </si>
  <si>
    <t>学校ごとの設計・施工等のサービス対価の内訳</t>
    <rPh sb="0" eb="2">
      <t>ガッコウ</t>
    </rPh>
    <rPh sb="5" eb="7">
      <t>セッケイ</t>
    </rPh>
    <rPh sb="8" eb="10">
      <t>セコウ</t>
    </rPh>
    <rPh sb="10" eb="11">
      <t>トウ</t>
    </rPh>
    <rPh sb="16" eb="18">
      <t>タイカ</t>
    </rPh>
    <rPh sb="19" eb="21">
      <t>ウチワケ</t>
    </rPh>
    <phoneticPr fontId="5"/>
  </si>
  <si>
    <t>設計・施工等のサービス対価</t>
    <rPh sb="5" eb="6">
      <t>トウ</t>
    </rPh>
    <phoneticPr fontId="5"/>
  </si>
  <si>
    <t>注５　水色のセルには数式が入っていますので、入力しないでください。</t>
    <phoneticPr fontId="5"/>
  </si>
  <si>
    <t>（様式5-6）</t>
    <rPh sb="1" eb="3">
      <t>ヨウシキ</t>
    </rPh>
    <phoneticPr fontId="5"/>
  </si>
  <si>
    <t>（A-２）</t>
    <phoneticPr fontId="5"/>
  </si>
  <si>
    <t>（A-３）</t>
    <phoneticPr fontId="5"/>
  </si>
  <si>
    <t>割賦手数料</t>
    <rPh sb="0" eb="2">
      <t>カップ</t>
    </rPh>
    <rPh sb="2" eb="5">
      <t>テスウリョウ</t>
    </rPh>
    <phoneticPr fontId="5"/>
  </si>
  <si>
    <t>維持管理に係る費用</t>
    <rPh sb="0" eb="2">
      <t>イジ</t>
    </rPh>
    <rPh sb="2" eb="4">
      <t>カンリ</t>
    </rPh>
    <rPh sb="5" eb="6">
      <t>カカ</t>
    </rPh>
    <rPh sb="7" eb="9">
      <t>ヒヨウ</t>
    </rPh>
    <phoneticPr fontId="5"/>
  </si>
  <si>
    <t>１か月あたりの維持管理の
サービス対価</t>
    <rPh sb="2" eb="3">
      <t>ゲツ</t>
    </rPh>
    <rPh sb="7" eb="9">
      <t>イジ</t>
    </rPh>
    <rPh sb="9" eb="11">
      <t>カンリ</t>
    </rPh>
    <rPh sb="17" eb="19">
      <t>タイカ</t>
    </rPh>
    <phoneticPr fontId="5"/>
  </si>
  <si>
    <t>維持管理期間</t>
    <rPh sb="0" eb="2">
      <t>イジ</t>
    </rPh>
    <rPh sb="2" eb="4">
      <t>カンリ</t>
    </rPh>
    <rPh sb="4" eb="6">
      <t>キカン</t>
    </rPh>
    <phoneticPr fontId="5"/>
  </si>
  <si>
    <t>円未満切り捨て</t>
    <rPh sb="0" eb="1">
      <t>エン</t>
    </rPh>
    <rPh sb="1" eb="3">
      <t>ミマン</t>
    </rPh>
    <rPh sb="3" eb="4">
      <t>キ</t>
    </rPh>
    <rPh sb="5" eb="6">
      <t>ス</t>
    </rPh>
    <phoneticPr fontId="5"/>
  </si>
  <si>
    <t>２回目以降</t>
    <rPh sb="1" eb="3">
      <t>カイメ</t>
    </rPh>
    <rPh sb="3" eb="5">
      <t>イコウ</t>
    </rPh>
    <phoneticPr fontId="5"/>
  </si>
  <si>
    <t>支払額計算（参考）</t>
    <rPh sb="0" eb="2">
      <t>シハライ</t>
    </rPh>
    <rPh sb="2" eb="3">
      <t>ガク</t>
    </rPh>
    <rPh sb="3" eb="5">
      <t>ケイサン</t>
    </rPh>
    <rPh sb="6" eb="8">
      <t>サンコウ</t>
    </rPh>
    <phoneticPr fontId="5"/>
  </si>
  <si>
    <t>（１か月あたりの維持管理のサービス対価）の６か月分</t>
    <rPh sb="3" eb="4">
      <t>ゲツ</t>
    </rPh>
    <rPh sb="8" eb="10">
      <t>イジ</t>
    </rPh>
    <rPh sb="10" eb="12">
      <t>カンリ</t>
    </rPh>
    <rPh sb="17" eb="19">
      <t>タイカ</t>
    </rPh>
    <rPh sb="23" eb="25">
      <t>ゲツブン</t>
    </rPh>
    <phoneticPr fontId="5"/>
  </si>
  <si>
    <t>（１か月あたりの維持管理のサービス対価）の7か月分+端数</t>
    <rPh sb="26" eb="28">
      <t>ハスウ</t>
    </rPh>
    <phoneticPr fontId="5"/>
  </si>
  <si>
    <t>単位：か月　　12年７か月</t>
    <rPh sb="0" eb="2">
      <t>タンイ</t>
    </rPh>
    <rPh sb="4" eb="5">
      <t>ゲツ</t>
    </rPh>
    <rPh sb="9" eb="10">
      <t>ネン</t>
    </rPh>
    <rPh sb="12" eb="13">
      <t>ゲツ</t>
    </rPh>
    <phoneticPr fontId="5"/>
  </si>
  <si>
    <t>設計・施工等のサービス対価（サービス対価Ａ-２及びＡ-３）支払表</t>
    <rPh sb="0" eb="2">
      <t>セッケイ</t>
    </rPh>
    <rPh sb="3" eb="5">
      <t>セコウ</t>
    </rPh>
    <rPh sb="5" eb="6">
      <t>トウ</t>
    </rPh>
    <rPh sb="11" eb="13">
      <t>タイカ</t>
    </rPh>
    <rPh sb="18" eb="20">
      <t>タイカ</t>
    </rPh>
    <rPh sb="23" eb="24">
      <t>オヨ</t>
    </rPh>
    <rPh sb="29" eb="31">
      <t>シハライ</t>
    </rPh>
    <rPh sb="31" eb="32">
      <t>ヒョウ</t>
    </rPh>
    <phoneticPr fontId="5"/>
  </si>
  <si>
    <t>(様式5-8)</t>
    <rPh sb="1" eb="3">
      <t>ヨウシキ</t>
    </rPh>
    <phoneticPr fontId="5"/>
  </si>
  <si>
    <t>（様式5-7）</t>
    <phoneticPr fontId="5"/>
  </si>
  <si>
    <t>（様式5-10）</t>
    <phoneticPr fontId="5"/>
  </si>
  <si>
    <t>（様式5-11）</t>
    <rPh sb="1" eb="3">
      <t>ヨウシキ</t>
    </rPh>
    <phoneticPr fontId="5"/>
  </si>
  <si>
    <t>注４　入札価格（Ａ及びＢの合計）の金額（税抜）は、入札書（様式4-1）記載の金額と一致させてください。</t>
    <rPh sb="0" eb="1">
      <t>チュウ</t>
    </rPh>
    <rPh sb="3" eb="5">
      <t>ニュウサツ</t>
    </rPh>
    <rPh sb="5" eb="7">
      <t>カカク</t>
    </rPh>
    <rPh sb="9" eb="10">
      <t>オヨ</t>
    </rPh>
    <rPh sb="13" eb="15">
      <t>ゴウケイ</t>
    </rPh>
    <rPh sb="17" eb="19">
      <t>キンガク</t>
    </rPh>
    <rPh sb="20" eb="22">
      <t>ゼイヌキ</t>
    </rPh>
    <rPh sb="25" eb="27">
      <t>ニュウサツ</t>
    </rPh>
    <rPh sb="27" eb="28">
      <t>ショ</t>
    </rPh>
    <rPh sb="29" eb="31">
      <t>ヨウシキ</t>
    </rPh>
    <rPh sb="35" eb="37">
      <t>キサイ</t>
    </rPh>
    <rPh sb="38" eb="40">
      <t>キンガク</t>
    </rPh>
    <rPh sb="41" eb="43">
      <t>イッチ</t>
    </rPh>
    <phoneticPr fontId="5"/>
  </si>
  <si>
    <t>１回目
（平成31年9月から平成32年3月）</t>
    <rPh sb="1" eb="3">
      <t>カイメ</t>
    </rPh>
    <rPh sb="5" eb="7">
      <t>ヘイセイ</t>
    </rPh>
    <rPh sb="9" eb="10">
      <t>ネン</t>
    </rPh>
    <rPh sb="11" eb="12">
      <t>ガツ</t>
    </rPh>
    <rPh sb="14" eb="16">
      <t>ヘイセイ</t>
    </rPh>
    <rPh sb="18" eb="19">
      <t>ネン</t>
    </rPh>
    <rPh sb="20" eb="21">
      <t>ガツ</t>
    </rPh>
    <phoneticPr fontId="5"/>
  </si>
  <si>
    <t>設計・施工業務工程表</t>
    <rPh sb="0" eb="2">
      <t>セッケイ</t>
    </rPh>
    <rPh sb="3" eb="5">
      <t>セコウ</t>
    </rPh>
    <rPh sb="5" eb="7">
      <t>ギョウム</t>
    </rPh>
    <rPh sb="7" eb="10">
      <t>コウテイヒョウ</t>
    </rPh>
    <phoneticPr fontId="15"/>
  </si>
  <si>
    <t>2018年</t>
    <rPh sb="4" eb="5">
      <t>ネン</t>
    </rPh>
    <phoneticPr fontId="15"/>
  </si>
  <si>
    <t>注２　設計・施工業務の工程（各種調査、設計、施工、検査、引渡し時期、所有権移転、供用開始時期等）について可能な範囲で詳細に記入してください。</t>
    <rPh sb="0" eb="1">
      <t>チュウ</t>
    </rPh>
    <rPh sb="3" eb="5">
      <t>セッケイ</t>
    </rPh>
    <rPh sb="6" eb="8">
      <t>セコウ</t>
    </rPh>
    <rPh sb="8" eb="10">
      <t>ギョウム</t>
    </rPh>
    <rPh sb="11" eb="13">
      <t>コウテイ</t>
    </rPh>
    <rPh sb="14" eb="16">
      <t>カクシュ</t>
    </rPh>
    <rPh sb="16" eb="18">
      <t>チョウサ</t>
    </rPh>
    <rPh sb="19" eb="21">
      <t>セッケイ</t>
    </rPh>
    <rPh sb="22" eb="24">
      <t>セコウ</t>
    </rPh>
    <rPh sb="25" eb="27">
      <t>ケンサ</t>
    </rPh>
    <rPh sb="28" eb="30">
      <t>ヒキワタ</t>
    </rPh>
    <rPh sb="31" eb="33">
      <t>ジキ</t>
    </rPh>
    <rPh sb="34" eb="37">
      <t>ショユウケン</t>
    </rPh>
    <rPh sb="37" eb="39">
      <t>イテン</t>
    </rPh>
    <rPh sb="40" eb="42">
      <t>キョウヨウ</t>
    </rPh>
    <rPh sb="42" eb="44">
      <t>カイシ</t>
    </rPh>
    <rPh sb="44" eb="47">
      <t>ジキトウ</t>
    </rPh>
    <rPh sb="52" eb="54">
      <t>カノウ</t>
    </rPh>
    <rPh sb="55" eb="57">
      <t>ハンイ</t>
    </rPh>
    <rPh sb="58" eb="60">
      <t>ショウサイ</t>
    </rPh>
    <rPh sb="61" eb="63">
      <t>キニュウ</t>
    </rPh>
    <phoneticPr fontId="15"/>
  </si>
  <si>
    <t>注５　Ａ－１（一括払い分）の金額及び消費税等相当額は、様式5-5記載の金額と一致させてください。</t>
    <rPh sb="0" eb="1">
      <t>チュウ</t>
    </rPh>
    <rPh sb="7" eb="10">
      <t>イッカツバラ</t>
    </rPh>
    <rPh sb="11" eb="12">
      <t>ブン</t>
    </rPh>
    <rPh sb="14" eb="16">
      <t>キンガク</t>
    </rPh>
    <rPh sb="16" eb="17">
      <t>オヨ</t>
    </rPh>
    <rPh sb="18" eb="22">
      <t>ショウヒゼイトウ</t>
    </rPh>
    <rPh sb="22" eb="24">
      <t>ソウトウ</t>
    </rPh>
    <rPh sb="24" eb="25">
      <t>ガク</t>
    </rPh>
    <rPh sb="27" eb="29">
      <t>ヨウシキ</t>
    </rPh>
    <rPh sb="32" eb="34">
      <t>キサイ</t>
    </rPh>
    <rPh sb="35" eb="37">
      <t>キンガク</t>
    </rPh>
    <rPh sb="38" eb="40">
      <t>イッチ</t>
    </rPh>
    <phoneticPr fontId="5"/>
  </si>
  <si>
    <t>注８　割賦金利は、基準金利と提案スプレッドの合計による金利とします。</t>
    <rPh sb="0" eb="1">
      <t>チュウ</t>
    </rPh>
    <rPh sb="3" eb="5">
      <t>カップ</t>
    </rPh>
    <rPh sb="5" eb="7">
      <t>キンリ</t>
    </rPh>
    <rPh sb="9" eb="11">
      <t>キジュン</t>
    </rPh>
    <rPh sb="11" eb="13">
      <t>キンリ</t>
    </rPh>
    <rPh sb="14" eb="16">
      <t>テイアン</t>
    </rPh>
    <rPh sb="22" eb="24">
      <t>ゴウケイ</t>
    </rPh>
    <rPh sb="27" eb="29">
      <t>キンリ</t>
    </rPh>
    <phoneticPr fontId="5"/>
  </si>
  <si>
    <t>注９　割賦金利、基準金利、提案スプレッドは小数点以下第三位までとします。</t>
    <rPh sb="0" eb="1">
      <t>チュウ</t>
    </rPh>
    <rPh sb="3" eb="5">
      <t>カップ</t>
    </rPh>
    <rPh sb="5" eb="7">
      <t>キンリ</t>
    </rPh>
    <rPh sb="8" eb="10">
      <t>キジュン</t>
    </rPh>
    <rPh sb="10" eb="12">
      <t>キンリ</t>
    </rPh>
    <rPh sb="13" eb="15">
      <t>テイアン</t>
    </rPh>
    <rPh sb="21" eb="24">
      <t>ショウスウテン</t>
    </rPh>
    <rPh sb="24" eb="26">
      <t>イカ</t>
    </rPh>
    <rPh sb="26" eb="27">
      <t>ダイ</t>
    </rPh>
    <rPh sb="27" eb="29">
      <t>サンイ</t>
    </rPh>
    <phoneticPr fontId="5"/>
  </si>
  <si>
    <t>注10　水色のセルには数式が入っていますので、入力しないでください。</t>
    <rPh sb="0" eb="1">
      <t>チュウ</t>
    </rPh>
    <rPh sb="4" eb="6">
      <t>ミズイロ</t>
    </rPh>
    <rPh sb="11" eb="13">
      <t>スウシキ</t>
    </rPh>
    <rPh sb="14" eb="15">
      <t>ハイ</t>
    </rPh>
    <rPh sb="23" eb="25">
      <t>ニュウリョク</t>
    </rPh>
    <phoneticPr fontId="5"/>
  </si>
  <si>
    <t>設計・施工等のサービス対価の内訳</t>
    <rPh sb="0" eb="2">
      <t>セッケイ</t>
    </rPh>
    <rPh sb="3" eb="5">
      <t>セコウ</t>
    </rPh>
    <rPh sb="5" eb="6">
      <t>トウ</t>
    </rPh>
    <rPh sb="11" eb="13">
      <t>タイカ</t>
    </rPh>
    <rPh sb="14" eb="16">
      <t>ウチワケ</t>
    </rPh>
    <phoneticPr fontId="5"/>
  </si>
  <si>
    <t>合　計</t>
    <phoneticPr fontId="5"/>
  </si>
  <si>
    <t>消費税等相当額</t>
    <phoneticPr fontId="5"/>
  </si>
  <si>
    <t>総合計</t>
    <phoneticPr fontId="5"/>
  </si>
  <si>
    <t>⑥</t>
    <phoneticPr fontId="5"/>
  </si>
  <si>
    <t>⑦</t>
    <phoneticPr fontId="5"/>
  </si>
  <si>
    <t>⑧</t>
    <phoneticPr fontId="5"/>
  </si>
  <si>
    <t>必要な費用を記載</t>
    <rPh sb="0" eb="2">
      <t>ヒツヨウ</t>
    </rPh>
    <rPh sb="3" eb="5">
      <t>ヒヨウ</t>
    </rPh>
    <rPh sb="6" eb="8">
      <t>キサイ</t>
    </rPh>
    <phoneticPr fontId="5"/>
  </si>
  <si>
    <t>①から⑤以外の必要な費用を記載</t>
    <rPh sb="4" eb="6">
      <t>イガイ</t>
    </rPh>
    <rPh sb="7" eb="9">
      <t>ヒツヨウ</t>
    </rPh>
    <rPh sb="10" eb="12">
      <t>ヒヨウ</t>
    </rPh>
    <rPh sb="13" eb="15">
      <t>キサイ</t>
    </rPh>
    <phoneticPr fontId="5"/>
  </si>
  <si>
    <t>様式5-4の設計に係る費用の合計額を記載</t>
    <rPh sb="0" eb="2">
      <t>ヨウシキ</t>
    </rPh>
    <rPh sb="6" eb="8">
      <t>セッケイ</t>
    </rPh>
    <rPh sb="9" eb="10">
      <t>カカ</t>
    </rPh>
    <rPh sb="11" eb="13">
      <t>ヒヨウ</t>
    </rPh>
    <rPh sb="14" eb="16">
      <t>ゴウケイ</t>
    </rPh>
    <rPh sb="16" eb="17">
      <t>ガク</t>
    </rPh>
    <rPh sb="18" eb="20">
      <t>キサイ</t>
    </rPh>
    <phoneticPr fontId="5"/>
  </si>
  <si>
    <t>様式5-4の施工に係る費用の合計額を記載</t>
    <rPh sb="0" eb="2">
      <t>ヨウシキ</t>
    </rPh>
    <rPh sb="6" eb="8">
      <t>セコウ</t>
    </rPh>
    <rPh sb="9" eb="10">
      <t>カカ</t>
    </rPh>
    <rPh sb="11" eb="13">
      <t>ヒヨウ</t>
    </rPh>
    <rPh sb="14" eb="16">
      <t>ゴウケイ</t>
    </rPh>
    <rPh sb="16" eb="17">
      <t>ガク</t>
    </rPh>
    <rPh sb="18" eb="20">
      <t>キサイ</t>
    </rPh>
    <phoneticPr fontId="5"/>
  </si>
  <si>
    <t>様式5-4の工事監理に係る費用の合計額を記載</t>
    <rPh sb="0" eb="2">
      <t>ヨウシキ</t>
    </rPh>
    <rPh sb="6" eb="8">
      <t>コウジ</t>
    </rPh>
    <rPh sb="8" eb="10">
      <t>カンリ</t>
    </rPh>
    <rPh sb="11" eb="12">
      <t>カカ</t>
    </rPh>
    <rPh sb="13" eb="15">
      <t>ヒヨウ</t>
    </rPh>
    <rPh sb="16" eb="18">
      <t>ゴウケイ</t>
    </rPh>
    <rPh sb="18" eb="19">
      <t>ガク</t>
    </rPh>
    <rPh sb="20" eb="22">
      <t>キサイ</t>
    </rPh>
    <phoneticPr fontId="5"/>
  </si>
  <si>
    <t>注１　金額は円単位で入力し、税抜とし、１円未満の端数は切り捨てとしてください。</t>
    <rPh sb="14" eb="15">
      <t>ゼイ</t>
    </rPh>
    <rPh sb="15" eb="16">
      <t>ヌ</t>
    </rPh>
    <phoneticPr fontId="5"/>
  </si>
  <si>
    <t>注２　水色のセルには数式が入っていますので、入力しないでください。</t>
    <phoneticPr fontId="5"/>
  </si>
  <si>
    <t>消費税等相当額
（設計・施工等）</t>
    <rPh sb="0" eb="3">
      <t>ショウヒゼイ</t>
    </rPh>
    <rPh sb="3" eb="4">
      <t>トウ</t>
    </rPh>
    <rPh sb="4" eb="6">
      <t>ソウトウ</t>
    </rPh>
    <rPh sb="6" eb="7">
      <t>ガク</t>
    </rPh>
    <rPh sb="9" eb="11">
      <t>セッケイ</t>
    </rPh>
    <rPh sb="12" eb="14">
      <t>セコウ</t>
    </rPh>
    <rPh sb="14" eb="15">
      <t>ナド</t>
    </rPh>
    <phoneticPr fontId="5"/>
  </si>
  <si>
    <t>注２　 A-1対象額は、税抜きで10万円未満の端数を切り捨てるものとします。</t>
    <rPh sb="0" eb="1">
      <t>チュウ</t>
    </rPh>
    <rPh sb="7" eb="9">
      <t>タイショウ</t>
    </rPh>
    <rPh sb="9" eb="10">
      <t>ガク</t>
    </rPh>
    <rPh sb="12" eb="13">
      <t>ゼイ</t>
    </rPh>
    <rPh sb="13" eb="14">
      <t>ヌ</t>
    </rPh>
    <rPh sb="18" eb="20">
      <t>マンエン</t>
    </rPh>
    <rPh sb="20" eb="22">
      <t>ミマン</t>
    </rPh>
    <rPh sb="23" eb="25">
      <t>ハスウ</t>
    </rPh>
    <rPh sb="26" eb="27">
      <t>キ</t>
    </rPh>
    <rPh sb="28" eb="29">
      <t>ス</t>
    </rPh>
    <phoneticPr fontId="5"/>
  </si>
  <si>
    <t>注３　⑦消費税等相当額は、様式5-5の消費税等相当額（設計・施工等）記載の金額と一致させてください。</t>
    <rPh sb="4" eb="8">
      <t>ショウヒゼイトウ</t>
    </rPh>
    <rPh sb="8" eb="10">
      <t>ソウトウ</t>
    </rPh>
    <rPh sb="10" eb="11">
      <t>ガク</t>
    </rPh>
    <rPh sb="13" eb="15">
      <t>ヨウシキ</t>
    </rPh>
    <rPh sb="19" eb="23">
      <t>ショウヒゼイトウ</t>
    </rPh>
    <rPh sb="23" eb="25">
      <t>ソウトウ</t>
    </rPh>
    <rPh sb="25" eb="26">
      <t>ガク</t>
    </rPh>
    <rPh sb="27" eb="29">
      <t>セッケイ</t>
    </rPh>
    <rPh sb="30" eb="32">
      <t>セコウ</t>
    </rPh>
    <rPh sb="32" eb="33">
      <t>トウ</t>
    </rPh>
    <rPh sb="34" eb="36">
      <t>キサイ</t>
    </rPh>
    <phoneticPr fontId="5"/>
  </si>
  <si>
    <t>注６　Ａ－２（割賦元本）及びＡ－３（割賦手数料）の金額（税抜）は、様式5-6記載の合計金額と一致させてください。</t>
    <rPh sb="0" eb="1">
      <t>チュウ</t>
    </rPh>
    <rPh sb="7" eb="9">
      <t>カップ</t>
    </rPh>
    <rPh sb="9" eb="11">
      <t>ガンポン</t>
    </rPh>
    <rPh sb="12" eb="13">
      <t>オヨ</t>
    </rPh>
    <rPh sb="18" eb="20">
      <t>カップ</t>
    </rPh>
    <rPh sb="20" eb="23">
      <t>テスウリョウ</t>
    </rPh>
    <rPh sb="25" eb="27">
      <t>キンガク</t>
    </rPh>
    <rPh sb="28" eb="29">
      <t>ゼイ</t>
    </rPh>
    <rPh sb="29" eb="30">
      <t>ヌ</t>
    </rPh>
    <rPh sb="33" eb="35">
      <t>ヨウシキ</t>
    </rPh>
    <rPh sb="38" eb="40">
      <t>キサイ</t>
    </rPh>
    <rPh sb="41" eb="43">
      <t>ゴウケイ</t>
    </rPh>
    <rPh sb="43" eb="45">
      <t>キンガク</t>
    </rPh>
    <rPh sb="46" eb="48">
      <t>イッチ</t>
    </rPh>
    <phoneticPr fontId="5"/>
  </si>
  <si>
    <t>注７　維持管理のサービス対価（サービス対価Ｂ）は、様式5-9記載の合計金額と一致させてください。</t>
    <rPh sb="0" eb="1">
      <t>チュウ</t>
    </rPh>
    <rPh sb="3" eb="5">
      <t>イジ</t>
    </rPh>
    <rPh sb="5" eb="7">
      <t>カンリ</t>
    </rPh>
    <rPh sb="12" eb="14">
      <t>タイカ</t>
    </rPh>
    <rPh sb="19" eb="21">
      <t>タイカ</t>
    </rPh>
    <rPh sb="25" eb="27">
      <t>ヨウシキ</t>
    </rPh>
    <rPh sb="30" eb="32">
      <t>キサイ</t>
    </rPh>
    <rPh sb="33" eb="35">
      <t>ゴウケイ</t>
    </rPh>
    <rPh sb="35" eb="37">
      <t>キンガク</t>
    </rPh>
    <rPh sb="38" eb="40">
      <t>イッチ</t>
    </rPh>
    <phoneticPr fontId="5"/>
  </si>
  <si>
    <t>　　　 に記載の金額と一致させてください。</t>
    <rPh sb="5" eb="7">
      <t>キサイ</t>
    </rPh>
    <rPh sb="8" eb="10">
      <t>キンガク</t>
    </rPh>
    <rPh sb="11" eb="13">
      <t>イッチ</t>
    </rPh>
    <phoneticPr fontId="5"/>
  </si>
  <si>
    <t>注３　消費税率は８％とします。</t>
    <phoneticPr fontId="5"/>
  </si>
  <si>
    <t>注６　①設計に係る費用、②施工に係る費用及び③工事監理に係る費用は、様式5-3のそれぞれの項目</t>
    <rPh sb="0" eb="1">
      <t>チュウ</t>
    </rPh>
    <rPh sb="4" eb="6">
      <t>セッケイ</t>
    </rPh>
    <rPh sb="7" eb="8">
      <t>カカ</t>
    </rPh>
    <rPh sb="9" eb="11">
      <t>ヒヨウ</t>
    </rPh>
    <rPh sb="13" eb="15">
      <t>セコウ</t>
    </rPh>
    <rPh sb="16" eb="17">
      <t>カカ</t>
    </rPh>
    <rPh sb="18" eb="20">
      <t>ヒヨウ</t>
    </rPh>
    <rPh sb="20" eb="21">
      <t>オヨ</t>
    </rPh>
    <rPh sb="23" eb="25">
      <t>コウジ</t>
    </rPh>
    <rPh sb="25" eb="27">
      <t>カンリ</t>
    </rPh>
    <rPh sb="28" eb="29">
      <t>カカ</t>
    </rPh>
    <rPh sb="30" eb="32">
      <t>ヒヨウ</t>
    </rPh>
    <rPh sb="34" eb="36">
      <t>ヨウシキ</t>
    </rPh>
    <rPh sb="45" eb="47">
      <t>コウモク</t>
    </rPh>
    <phoneticPr fontId="5"/>
  </si>
  <si>
    <t>注７　水色のセルには数式が入っていますので、入力しないでください。</t>
    <phoneticPr fontId="5"/>
  </si>
  <si>
    <t>注４　サービス対価Ａ－１（一括払い分）は、様式5-2のＡ－１（一括払い分）記載の金額と一致させてください。</t>
    <rPh sb="0" eb="1">
      <t>チュウ</t>
    </rPh>
    <rPh sb="7" eb="9">
      <t>タイカ</t>
    </rPh>
    <rPh sb="13" eb="16">
      <t>イッカツバラ</t>
    </rPh>
    <rPh sb="17" eb="18">
      <t>ブン</t>
    </rPh>
    <rPh sb="21" eb="23">
      <t>ヨウシキ</t>
    </rPh>
    <rPh sb="31" eb="34">
      <t>イッカツバラ</t>
    </rPh>
    <rPh sb="35" eb="36">
      <t>ブン</t>
    </rPh>
    <rPh sb="37" eb="39">
      <t>キサイ</t>
    </rPh>
    <rPh sb="40" eb="42">
      <t>キンガク</t>
    </rPh>
    <rPh sb="43" eb="45">
      <t>イッチ</t>
    </rPh>
    <phoneticPr fontId="5"/>
  </si>
  <si>
    <t>注５　消費税等相当額（設計・施工等）は、様式5-3の⑦消費税等相当額記載の金額と一致させてください。</t>
    <rPh sb="0" eb="1">
      <t>チュウ</t>
    </rPh>
    <rPh sb="3" eb="6">
      <t>ショウヒゼイ</t>
    </rPh>
    <rPh sb="6" eb="7">
      <t>トウ</t>
    </rPh>
    <rPh sb="7" eb="9">
      <t>ソウトウ</t>
    </rPh>
    <rPh sb="9" eb="10">
      <t>ガク</t>
    </rPh>
    <rPh sb="11" eb="13">
      <t>セッケイ</t>
    </rPh>
    <rPh sb="14" eb="16">
      <t>セコウ</t>
    </rPh>
    <rPh sb="16" eb="17">
      <t>ナド</t>
    </rPh>
    <rPh sb="20" eb="22">
      <t>ヨウシキ</t>
    </rPh>
    <rPh sb="27" eb="30">
      <t>ショウヒゼイ</t>
    </rPh>
    <rPh sb="30" eb="31">
      <t>トウ</t>
    </rPh>
    <rPh sb="31" eb="33">
      <t>ソウトウ</t>
    </rPh>
    <rPh sb="33" eb="34">
      <t>ガク</t>
    </rPh>
    <rPh sb="34" eb="36">
      <t>キサイ</t>
    </rPh>
    <rPh sb="37" eb="39">
      <t>キンガク</t>
    </rPh>
    <rPh sb="40" eb="42">
      <t>イッチ</t>
    </rPh>
    <phoneticPr fontId="5"/>
  </si>
  <si>
    <t>　　　なお、端数が生じる場合は、第２６回で調整してください。</t>
    <rPh sb="6" eb="8">
      <t>ハスウ</t>
    </rPh>
    <rPh sb="9" eb="10">
      <t>ショウ</t>
    </rPh>
    <rPh sb="12" eb="14">
      <t>バアイ</t>
    </rPh>
    <rPh sb="16" eb="17">
      <t>ダイ</t>
    </rPh>
    <rPh sb="19" eb="20">
      <t>カイ</t>
    </rPh>
    <rPh sb="21" eb="23">
      <t>チョウセイ</t>
    </rPh>
    <phoneticPr fontId="5"/>
  </si>
  <si>
    <t>注４　合計金額は、様式5-2記載の金額と一致させてください。</t>
    <rPh sb="0" eb="1">
      <t>チュウ</t>
    </rPh>
    <rPh sb="3" eb="5">
      <t>ゴウケイ</t>
    </rPh>
    <rPh sb="5" eb="7">
      <t>キンガク</t>
    </rPh>
    <rPh sb="9" eb="11">
      <t>ヨウシキ</t>
    </rPh>
    <rPh sb="14" eb="16">
      <t>キサイ</t>
    </rPh>
    <rPh sb="17" eb="19">
      <t>キンガク</t>
    </rPh>
    <rPh sb="20" eb="22">
      <t>イッチ</t>
    </rPh>
    <phoneticPr fontId="5"/>
  </si>
  <si>
    <t>維持管理のサービス対価の内訳</t>
    <rPh sb="0" eb="2">
      <t>イジ</t>
    </rPh>
    <rPh sb="2" eb="4">
      <t>カンリ</t>
    </rPh>
    <rPh sb="9" eb="11">
      <t>タイカ</t>
    </rPh>
    <rPh sb="12" eb="14">
      <t>ウチワケ</t>
    </rPh>
    <phoneticPr fontId="5"/>
  </si>
  <si>
    <t>様式5-8の維持管理に係る費用の合計額を記載</t>
    <rPh sb="0" eb="2">
      <t>ヨウシキ</t>
    </rPh>
    <rPh sb="6" eb="8">
      <t>イジ</t>
    </rPh>
    <rPh sb="8" eb="10">
      <t>カンリ</t>
    </rPh>
    <rPh sb="11" eb="12">
      <t>カカ</t>
    </rPh>
    <rPh sb="13" eb="15">
      <t>ヒヨウ</t>
    </rPh>
    <rPh sb="16" eb="18">
      <t>ゴウケイ</t>
    </rPh>
    <rPh sb="18" eb="19">
      <t>ガク</t>
    </rPh>
    <rPh sb="20" eb="22">
      <t>キサイ</t>
    </rPh>
    <phoneticPr fontId="5"/>
  </si>
  <si>
    <t>①以外の必要な費用を記載</t>
    <rPh sb="1" eb="3">
      <t>イガイ</t>
    </rPh>
    <rPh sb="4" eb="6">
      <t>ヒツヨウ</t>
    </rPh>
    <rPh sb="7" eb="9">
      <t>ヒヨウ</t>
    </rPh>
    <rPh sb="10" eb="12">
      <t>キサイ</t>
    </rPh>
    <phoneticPr fontId="5"/>
  </si>
  <si>
    <t>③</t>
    <phoneticPr fontId="5"/>
  </si>
  <si>
    <t>注３　③合計金額は、様式5-9維持管理費（Ｂ）（税抜）の合計金額と一致させてください。</t>
    <rPh sb="4" eb="6">
      <t>ゴウケイ</t>
    </rPh>
    <rPh sb="6" eb="8">
      <t>キンガク</t>
    </rPh>
    <rPh sb="10" eb="12">
      <t>ヨウシキ</t>
    </rPh>
    <rPh sb="15" eb="17">
      <t>イジ</t>
    </rPh>
    <rPh sb="17" eb="19">
      <t>カンリ</t>
    </rPh>
    <rPh sb="19" eb="20">
      <t>ヒ</t>
    </rPh>
    <rPh sb="24" eb="25">
      <t>ゼイ</t>
    </rPh>
    <rPh sb="25" eb="26">
      <t>ヌ</t>
    </rPh>
    <rPh sb="28" eb="30">
      <t>ゴウケイ</t>
    </rPh>
    <rPh sb="30" eb="32">
      <t>キンガク</t>
    </rPh>
    <phoneticPr fontId="5"/>
  </si>
  <si>
    <t>注４　支払額計算（参考）は、様式5-9の各期間の維持管理費（Ｂ）（税抜）を記載する上で参考としてください。</t>
    <rPh sb="0" eb="1">
      <t>チュウ</t>
    </rPh>
    <rPh sb="3" eb="5">
      <t>シハライ</t>
    </rPh>
    <rPh sb="5" eb="6">
      <t>ガク</t>
    </rPh>
    <rPh sb="6" eb="8">
      <t>ケイサン</t>
    </rPh>
    <rPh sb="9" eb="11">
      <t>サンコウ</t>
    </rPh>
    <rPh sb="14" eb="16">
      <t>ヨウシキ</t>
    </rPh>
    <rPh sb="20" eb="23">
      <t>カクキカン</t>
    </rPh>
    <rPh sb="24" eb="26">
      <t>イジ</t>
    </rPh>
    <rPh sb="26" eb="28">
      <t>カンリ</t>
    </rPh>
    <rPh sb="28" eb="29">
      <t>ヒ</t>
    </rPh>
    <rPh sb="33" eb="34">
      <t>ゼイ</t>
    </rPh>
    <rPh sb="34" eb="35">
      <t>ヌ</t>
    </rPh>
    <rPh sb="37" eb="39">
      <t>キサイ</t>
    </rPh>
    <rPh sb="41" eb="42">
      <t>ウエ</t>
    </rPh>
    <rPh sb="43" eb="45">
      <t>サンコウ</t>
    </rPh>
    <phoneticPr fontId="5"/>
  </si>
  <si>
    <t>注３　支払額は、月単位で均等額となるように設定してください。</t>
    <rPh sb="0" eb="1">
      <t>チュウ</t>
    </rPh>
    <rPh sb="3" eb="5">
      <t>シハライ</t>
    </rPh>
    <rPh sb="5" eb="6">
      <t>ガク</t>
    </rPh>
    <rPh sb="8" eb="11">
      <t>ツキタンイ</t>
    </rPh>
    <rPh sb="12" eb="14">
      <t>キントウ</t>
    </rPh>
    <rPh sb="14" eb="15">
      <t>ガク</t>
    </rPh>
    <rPh sb="21" eb="23">
      <t>セッテイ</t>
    </rPh>
    <phoneticPr fontId="5"/>
  </si>
  <si>
    <t>　　　なお、端数が生じる場合は、第１回で調整してください。</t>
    <rPh sb="6" eb="8">
      <t>ハスウ</t>
    </rPh>
    <rPh sb="9" eb="10">
      <t>ショウ</t>
    </rPh>
    <rPh sb="12" eb="14">
      <t>バアイ</t>
    </rPh>
    <rPh sb="16" eb="17">
      <t>ダイ</t>
    </rPh>
    <rPh sb="18" eb="19">
      <t>カイ</t>
    </rPh>
    <rPh sb="20" eb="22">
      <t>チョウセイ</t>
    </rPh>
    <phoneticPr fontId="5"/>
  </si>
  <si>
    <t>維持管理期間内の空調設備運用に係るエネルギー費用の総額（税込）</t>
    <rPh sb="0" eb="2">
      <t>イジ</t>
    </rPh>
    <rPh sb="2" eb="4">
      <t>カンリ</t>
    </rPh>
    <rPh sb="4" eb="6">
      <t>キカン</t>
    </rPh>
    <rPh sb="6" eb="7">
      <t>ナイ</t>
    </rPh>
    <rPh sb="8" eb="12">
      <t>クウチョウセツビ</t>
    </rPh>
    <rPh sb="12" eb="14">
      <t>ウンヨウ</t>
    </rPh>
    <rPh sb="15" eb="16">
      <t>カカ</t>
    </rPh>
    <rPh sb="22" eb="24">
      <t>ヒヨウ</t>
    </rPh>
    <rPh sb="25" eb="27">
      <t>ソウガク</t>
    </rPh>
    <rPh sb="28" eb="30">
      <t>ゼイコ</t>
    </rPh>
    <phoneticPr fontId="5"/>
  </si>
  <si>
    <t>維持管理期間内の空調設備運用に係るエネルギー費用の総額（税抜）</t>
    <rPh sb="0" eb="2">
      <t>イジ</t>
    </rPh>
    <rPh sb="2" eb="4">
      <t>カンリ</t>
    </rPh>
    <rPh sb="4" eb="6">
      <t>キカン</t>
    </rPh>
    <rPh sb="6" eb="7">
      <t>ナイ</t>
    </rPh>
    <rPh sb="8" eb="12">
      <t>クウチョウセツビ</t>
    </rPh>
    <rPh sb="12" eb="14">
      <t>ウンヨウ</t>
    </rPh>
    <rPh sb="15" eb="16">
      <t>カカ</t>
    </rPh>
    <rPh sb="22" eb="24">
      <t>ヒヨウ</t>
    </rPh>
    <rPh sb="25" eb="27">
      <t>ソウガク</t>
    </rPh>
    <rPh sb="28" eb="29">
      <t>ゼイ</t>
    </rPh>
    <rPh sb="29" eb="30">
      <t>ヌ</t>
    </rPh>
    <phoneticPr fontId="5"/>
  </si>
  <si>
    <t>エネルギー費用
（税込）</t>
    <rPh sb="5" eb="7">
      <t>ヒヨウ</t>
    </rPh>
    <rPh sb="9" eb="11">
      <t>ゼイコ</t>
    </rPh>
    <phoneticPr fontId="5"/>
  </si>
  <si>
    <t>注２　電気料金及びガス料金は、税込で記載し、全51校及び予備教室の事業期間中の総額を記載してください。</t>
    <rPh sb="3" eb="5">
      <t>デンキ</t>
    </rPh>
    <rPh sb="5" eb="7">
      <t>リョウキン</t>
    </rPh>
    <rPh sb="7" eb="8">
      <t>オヨ</t>
    </rPh>
    <rPh sb="11" eb="13">
      <t>リョウキン</t>
    </rPh>
    <rPh sb="15" eb="17">
      <t>ゼイコ</t>
    </rPh>
    <rPh sb="18" eb="20">
      <t>キサイ</t>
    </rPh>
    <rPh sb="22" eb="23">
      <t>ゼン</t>
    </rPh>
    <rPh sb="25" eb="26">
      <t>コウ</t>
    </rPh>
    <rPh sb="26" eb="27">
      <t>オヨ</t>
    </rPh>
    <rPh sb="28" eb="30">
      <t>ヨビ</t>
    </rPh>
    <rPh sb="30" eb="32">
      <t>キョウシツ</t>
    </rPh>
    <rPh sb="33" eb="35">
      <t>ジギョウ</t>
    </rPh>
    <rPh sb="35" eb="38">
      <t>キカンチュウ</t>
    </rPh>
    <rPh sb="39" eb="41">
      <t>ソウガク</t>
    </rPh>
    <rPh sb="42" eb="44">
      <t>キサイ</t>
    </rPh>
    <phoneticPr fontId="5"/>
  </si>
  <si>
    <t>注１　金額は円単位で入力し、１円未満の端数は切り捨てとしてください。</t>
    <phoneticPr fontId="5"/>
  </si>
  <si>
    <t>※金額は円単位で入力し、１円未満の端数は切り捨てとしてください。</t>
    <phoneticPr fontId="5"/>
  </si>
  <si>
    <t>※他の様式の記載金額と整合させてください。</t>
    <rPh sb="1" eb="2">
      <t>タ</t>
    </rPh>
    <rPh sb="3" eb="5">
      <t>ヨウシキ</t>
    </rPh>
    <rPh sb="6" eb="8">
      <t>キサイ</t>
    </rPh>
    <rPh sb="8" eb="10">
      <t>キンガク</t>
    </rPh>
    <rPh sb="11" eb="13">
      <t>セイゴウ</t>
    </rPh>
    <phoneticPr fontId="15"/>
  </si>
  <si>
    <t>注１　金額は円単位で入力し、１円未満の端数は切り捨てとしてください。</t>
    <phoneticPr fontId="5"/>
  </si>
  <si>
    <t>注２　料金の金額は円単位で入力し、１円未満の端数は切り捨てとしてください。</t>
    <rPh sb="0" eb="1">
      <t>チュウ</t>
    </rPh>
    <rPh sb="3" eb="5">
      <t>リョウキン</t>
    </rPh>
    <rPh sb="6" eb="8">
      <t>キンガク</t>
    </rPh>
    <rPh sb="9" eb="10">
      <t>エン</t>
    </rPh>
    <rPh sb="10" eb="12">
      <t>タンイ</t>
    </rPh>
    <rPh sb="13" eb="15">
      <t>ニュウリョク</t>
    </rPh>
    <rPh sb="18" eb="19">
      <t>エン</t>
    </rPh>
    <rPh sb="19" eb="21">
      <t>ミマン</t>
    </rPh>
    <rPh sb="22" eb="24">
      <t>ハスウ</t>
    </rPh>
    <rPh sb="25" eb="26">
      <t>キ</t>
    </rPh>
    <rPh sb="27" eb="28">
      <t>ス</t>
    </rPh>
    <phoneticPr fontId="5"/>
  </si>
  <si>
    <t>注５　水色のセルには数式が入っていますので、入力しないでください。</t>
    <phoneticPr fontId="5"/>
  </si>
  <si>
    <t>(kVA)</t>
    <phoneticPr fontId="15"/>
  </si>
  <si>
    <t>(kW)</t>
    <phoneticPr fontId="15"/>
  </si>
  <si>
    <t>②/①
(％)</t>
    <phoneticPr fontId="15"/>
  </si>
  <si>
    <t>③/④
(％)</t>
    <phoneticPr fontId="15"/>
  </si>
  <si>
    <t>注１　「計画」の変圧器容量欄は、変圧器改修を行わない場合、「現状」の値を記入し、改修を行う場合、改修後の容量を記入してください。</t>
    <rPh sb="0" eb="1">
      <t>チュウ</t>
    </rPh>
    <rPh sb="4" eb="6">
      <t>ケイカク</t>
    </rPh>
    <rPh sb="8" eb="11">
      <t>ヘンアツキ</t>
    </rPh>
    <rPh sb="11" eb="13">
      <t>ヨウリョウ</t>
    </rPh>
    <rPh sb="13" eb="14">
      <t>ラン</t>
    </rPh>
    <rPh sb="16" eb="19">
      <t>ヘンアツキ</t>
    </rPh>
    <rPh sb="19" eb="21">
      <t>カイシュウ</t>
    </rPh>
    <rPh sb="22" eb="23">
      <t>オコナ</t>
    </rPh>
    <rPh sb="26" eb="28">
      <t>バアイ</t>
    </rPh>
    <rPh sb="30" eb="32">
      <t>ゲンジョウ</t>
    </rPh>
    <rPh sb="34" eb="35">
      <t>アタイ</t>
    </rPh>
    <rPh sb="36" eb="38">
      <t>キニュウ</t>
    </rPh>
    <rPh sb="40" eb="42">
      <t>カイシュウ</t>
    </rPh>
    <rPh sb="43" eb="44">
      <t>オコナ</t>
    </rPh>
    <rPh sb="45" eb="47">
      <t>バアイ</t>
    </rPh>
    <rPh sb="48" eb="51">
      <t>カイシュウゴ</t>
    </rPh>
    <rPh sb="52" eb="54">
      <t>ヨウリョウ</t>
    </rPh>
    <rPh sb="55" eb="57">
      <t>キニュウ</t>
    </rPh>
    <phoneticPr fontId="5"/>
  </si>
  <si>
    <t>注２　表中、「現状」欄の数値等は参考とし、現地の値を優先とします。</t>
    <rPh sb="0" eb="1">
      <t>チュウ</t>
    </rPh>
    <rPh sb="3" eb="5">
      <t>ヒョウチュウ</t>
    </rPh>
    <rPh sb="7" eb="9">
      <t>ゲンジョウ</t>
    </rPh>
    <rPh sb="10" eb="11">
      <t>ラン</t>
    </rPh>
    <rPh sb="12" eb="14">
      <t>スウチ</t>
    </rPh>
    <rPh sb="14" eb="15">
      <t>ナド</t>
    </rPh>
    <rPh sb="16" eb="18">
      <t>サンコウ</t>
    </rPh>
    <rPh sb="21" eb="23">
      <t>ゲンチ</t>
    </rPh>
    <rPh sb="24" eb="25">
      <t>アタイ</t>
    </rPh>
    <rPh sb="26" eb="28">
      <t>ユウセン</t>
    </rPh>
    <phoneticPr fontId="5"/>
  </si>
  <si>
    <t>注３　数式が入っている部分がありますが、不整合がある場合は、適宜調整してください。</t>
    <rPh sb="0" eb="1">
      <t>チュウ</t>
    </rPh>
    <rPh sb="3" eb="5">
      <t>スウシキ</t>
    </rPh>
    <rPh sb="6" eb="7">
      <t>ハイ</t>
    </rPh>
    <rPh sb="11" eb="13">
      <t>ブブン</t>
    </rPh>
    <rPh sb="20" eb="23">
      <t>フセイゴウ</t>
    </rPh>
    <rPh sb="26" eb="28">
      <t>バアイ</t>
    </rPh>
    <rPh sb="30" eb="32">
      <t>テキギ</t>
    </rPh>
    <rPh sb="32" eb="34">
      <t>チョウセイ</t>
    </rPh>
    <phoneticPr fontId="5"/>
  </si>
  <si>
    <t>ガス</t>
    <phoneticPr fontId="15"/>
  </si>
  <si>
    <t>ガス</t>
    <phoneticPr fontId="15"/>
  </si>
  <si>
    <t>ガス</t>
    <phoneticPr fontId="15"/>
  </si>
  <si>
    <t>（MW）</t>
    <phoneticPr fontId="15"/>
  </si>
  <si>
    <t>※橙色のセルには、別紙１に示す</t>
    <rPh sb="1" eb="3">
      <t>ダイダイイロ</t>
    </rPh>
    <rPh sb="9" eb="11">
      <t>ベッシ</t>
    </rPh>
    <rPh sb="13" eb="14">
      <t>シメ</t>
    </rPh>
    <phoneticPr fontId="15"/>
  </si>
  <si>
    <t>（MW）</t>
    <phoneticPr fontId="15"/>
  </si>
  <si>
    <t>(kW/kW)</t>
    <phoneticPr fontId="15"/>
  </si>
  <si>
    <r>
      <t>(m</t>
    </r>
    <r>
      <rPr>
        <vertAlign val="superscript"/>
        <sz val="10"/>
        <rFont val="ＭＳ Ｐゴシック"/>
        <family val="3"/>
        <charset val="128"/>
      </rPr>
      <t>3</t>
    </r>
    <r>
      <rPr>
        <sz val="10"/>
        <rFont val="ＭＳ Ｐゴシック"/>
        <family val="3"/>
        <charset val="128"/>
      </rPr>
      <t>/kW)</t>
    </r>
    <phoneticPr fontId="15"/>
  </si>
  <si>
    <t>kW ×　｛　( 185 ー</t>
    <phoneticPr fontId="15"/>
  </si>
  <si>
    <t>）　／ 100 ｝ × ( 1 － 0.436 ) × 12 ヶ月</t>
    <phoneticPr fontId="15"/>
  </si>
  <si>
    <t>円/kWh ×</t>
    <rPh sb="0" eb="1">
      <t>エン</t>
    </rPh>
    <phoneticPr fontId="15"/>
  </si>
  <si>
    <t>kWh　× ( 1 － 0.436 ) ＋ (</t>
    <phoneticPr fontId="15"/>
  </si>
  <si>
    <t>+</t>
    <phoneticPr fontId="15"/>
  </si>
  <si>
    <t>kWh</t>
    <phoneticPr fontId="15"/>
  </si>
  <si>
    <t>kWh　× ( 1 － 0.436 ) ＋ (</t>
    <phoneticPr fontId="15"/>
  </si>
  <si>
    <t>kWh</t>
    <phoneticPr fontId="15"/>
  </si>
  <si>
    <t xml:space="preserve">kWh　× ( 1 － 0.436 ) ＋ ( </t>
    <phoneticPr fontId="15"/>
  </si>
  <si>
    <t>+</t>
    <phoneticPr fontId="15"/>
  </si>
  <si>
    <t>電力量料金</t>
    <rPh sb="0" eb="2">
      <t>デンリョク</t>
    </rPh>
    <rPh sb="2" eb="3">
      <t>リョウ</t>
    </rPh>
    <rPh sb="3" eb="5">
      <t>リョウキン</t>
    </rPh>
    <phoneticPr fontId="15"/>
  </si>
  <si>
    <r>
      <t>m</t>
    </r>
    <r>
      <rPr>
        <vertAlign val="superscript"/>
        <sz val="10"/>
        <rFont val="ＭＳ Ｐゴシック"/>
        <family val="3"/>
        <charset val="128"/>
      </rPr>
      <t>3</t>
    </r>
    <r>
      <rPr>
        <sz val="10"/>
        <rFont val="ＭＳ Ｐゴシック"/>
        <family val="3"/>
        <charset val="128"/>
      </rPr>
      <t>　＋</t>
    </r>
    <phoneticPr fontId="15"/>
  </si>
  <si>
    <r>
      <t>m</t>
    </r>
    <r>
      <rPr>
        <vertAlign val="superscript"/>
        <sz val="10"/>
        <rFont val="ＭＳ Ｐゴシック"/>
        <family val="3"/>
        <charset val="128"/>
      </rPr>
      <t>3</t>
    </r>
    <phoneticPr fontId="15"/>
  </si>
  <si>
    <r>
      <t>m</t>
    </r>
    <r>
      <rPr>
        <vertAlign val="superscript"/>
        <sz val="10"/>
        <rFont val="ＭＳ Ｐゴシック"/>
        <family val="3"/>
        <charset val="128"/>
      </rPr>
      <t>3</t>
    </r>
    <r>
      <rPr>
        <sz val="10"/>
        <rFont val="ＭＳ Ｐゴシック"/>
        <family val="3"/>
        <charset val="128"/>
      </rPr>
      <t>　＋</t>
    </r>
    <phoneticPr fontId="15"/>
  </si>
  <si>
    <r>
      <t>m</t>
    </r>
    <r>
      <rPr>
        <vertAlign val="superscript"/>
        <sz val="10"/>
        <rFont val="ＭＳ Ｐゴシック"/>
        <family val="3"/>
        <charset val="128"/>
      </rPr>
      <t>3</t>
    </r>
    <phoneticPr fontId="15"/>
  </si>
  <si>
    <t>(別紙1)</t>
    <rPh sb="1" eb="3">
      <t>ベッシ</t>
    </rPh>
    <phoneticPr fontId="5"/>
  </si>
  <si>
    <t>月別エネルギー消費量の算定で使用するピーク時負荷</t>
    <rPh sb="14" eb="16">
      <t>シヨウ</t>
    </rPh>
    <rPh sb="21" eb="22">
      <t>ジ</t>
    </rPh>
    <rPh sb="22" eb="24">
      <t>フカ</t>
    </rPh>
    <phoneticPr fontId="5"/>
  </si>
  <si>
    <t>　「学校別エネルギー等積算表」（様式9－4）における「■月別エネルギー消費量の算定」に使用する各対象校におけるピーク時負荷は、下表の値とする。</t>
    <rPh sb="43" eb="45">
      <t>シヨウ</t>
    </rPh>
    <rPh sb="47" eb="48">
      <t>カク</t>
    </rPh>
    <rPh sb="48" eb="51">
      <t>タイショウコウ</t>
    </rPh>
    <rPh sb="58" eb="59">
      <t>ジ</t>
    </rPh>
    <rPh sb="59" eb="61">
      <t>フカ</t>
    </rPh>
    <rPh sb="63" eb="65">
      <t>カヒョウ</t>
    </rPh>
    <rPh sb="66" eb="67">
      <t>アタイ</t>
    </rPh>
    <phoneticPr fontId="5"/>
  </si>
  <si>
    <t>ピーク負荷(MW)</t>
    <rPh sb="3" eb="5">
      <t>フカ</t>
    </rPh>
    <phoneticPr fontId="15"/>
  </si>
  <si>
    <t>(別紙2)</t>
    <rPh sb="1" eb="3">
      <t>ベッシ</t>
    </rPh>
    <phoneticPr fontId="5"/>
  </si>
  <si>
    <t>エネルギー費用の算定で使用する単価</t>
    <rPh sb="11" eb="13">
      <t>シヨウ</t>
    </rPh>
    <rPh sb="15" eb="17">
      <t>タンカ</t>
    </rPh>
    <phoneticPr fontId="5"/>
  </si>
  <si>
    <t>　なお、市では電力入札を実施していることから、基本料金及び電力量料金については、以下の計算式にて算出すること。</t>
    <rPh sb="4" eb="5">
      <t>シ</t>
    </rPh>
    <rPh sb="7" eb="9">
      <t>デンリョク</t>
    </rPh>
    <rPh sb="9" eb="11">
      <t>ニュウサツ</t>
    </rPh>
    <rPh sb="12" eb="14">
      <t>ジッシ</t>
    </rPh>
    <rPh sb="23" eb="25">
      <t>キホン</t>
    </rPh>
    <rPh sb="25" eb="27">
      <t>リョウキン</t>
    </rPh>
    <rPh sb="27" eb="28">
      <t>オヨ</t>
    </rPh>
    <rPh sb="29" eb="31">
      <t>デンリョク</t>
    </rPh>
    <rPh sb="31" eb="32">
      <t>リョウ</t>
    </rPh>
    <rPh sb="32" eb="34">
      <t>リョウキン</t>
    </rPh>
    <rPh sb="40" eb="42">
      <t>イカ</t>
    </rPh>
    <rPh sb="43" eb="45">
      <t>ケイサン</t>
    </rPh>
    <rPh sb="45" eb="46">
      <t>シキ</t>
    </rPh>
    <rPh sb="48" eb="50">
      <t>サンシュツ</t>
    </rPh>
    <phoneticPr fontId="5"/>
  </si>
  <si>
    <t>基本料金　：（基本料金単価）×（契約電力）×{（185－力率）／100}×（1-0.436）</t>
    <rPh sb="0" eb="2">
      <t>キホン</t>
    </rPh>
    <rPh sb="2" eb="4">
      <t>リョウキン</t>
    </rPh>
    <rPh sb="7" eb="9">
      <t>キホン</t>
    </rPh>
    <rPh sb="9" eb="11">
      <t>リョウキン</t>
    </rPh>
    <rPh sb="11" eb="13">
      <t>タンカ</t>
    </rPh>
    <rPh sb="28" eb="29">
      <t>リキ</t>
    </rPh>
    <rPh sb="29" eb="30">
      <t>リツ</t>
    </rPh>
    <phoneticPr fontId="5"/>
  </si>
  <si>
    <t>電力量料金：（電力量料金単価）×（使用電力量）×（1-0.436）</t>
    <rPh sb="0" eb="2">
      <t>デンリョク</t>
    </rPh>
    <rPh sb="2" eb="3">
      <t>リョウ</t>
    </rPh>
    <rPh sb="3" eb="5">
      <t>リョウキン</t>
    </rPh>
    <rPh sb="17" eb="19">
      <t>シヨウ</t>
    </rPh>
    <rPh sb="19" eb="21">
      <t>デンリョク</t>
    </rPh>
    <rPh sb="21" eb="22">
      <t>リョウ</t>
    </rPh>
    <phoneticPr fontId="5"/>
  </si>
  <si>
    <t>＋｛（燃料費調整額）＋（再生可能エネルギー促進賦課金）｝×（使用電力量）</t>
    <rPh sb="12" eb="14">
      <t>サイセイ</t>
    </rPh>
    <rPh sb="14" eb="16">
      <t>カノウ</t>
    </rPh>
    <rPh sb="21" eb="23">
      <t>ソクシン</t>
    </rPh>
    <rPh sb="23" eb="26">
      <t>フカキン</t>
    </rPh>
    <rPh sb="30" eb="32">
      <t>シヨウ</t>
    </rPh>
    <rPh sb="32" eb="35">
      <t>デンリョクリョウ</t>
    </rPh>
    <phoneticPr fontId="5"/>
  </si>
  <si>
    <t>(別紙3)</t>
    <rPh sb="1" eb="3">
      <t>ベッシ</t>
    </rPh>
    <phoneticPr fontId="5"/>
  </si>
  <si>
    <t>提案書作成時における機器選定方法とエネルギー等の積算方法について</t>
    <rPh sb="0" eb="3">
      <t>テイアンショ</t>
    </rPh>
    <rPh sb="3" eb="6">
      <t>サクセイジ</t>
    </rPh>
    <rPh sb="10" eb="12">
      <t>キキ</t>
    </rPh>
    <rPh sb="12" eb="14">
      <t>センテイ</t>
    </rPh>
    <rPh sb="14" eb="16">
      <t>ホウホウ</t>
    </rPh>
    <rPh sb="22" eb="23">
      <t>ナド</t>
    </rPh>
    <rPh sb="24" eb="26">
      <t>セキサン</t>
    </rPh>
    <rPh sb="26" eb="28">
      <t>ホウホウ</t>
    </rPh>
    <phoneticPr fontId="5"/>
  </si>
  <si>
    <t>　提案書作成に際しては、下表の流れに沿って機器選定及びエネルギー等の積算を行う。</t>
    <rPh sb="1" eb="4">
      <t>テイアンショ</t>
    </rPh>
    <rPh sb="4" eb="6">
      <t>サクセイ</t>
    </rPh>
    <rPh sb="7" eb="8">
      <t>サイ</t>
    </rPh>
    <rPh sb="12" eb="14">
      <t>カヒョウ</t>
    </rPh>
    <rPh sb="15" eb="16">
      <t>ナガ</t>
    </rPh>
    <rPh sb="18" eb="19">
      <t>ソ</t>
    </rPh>
    <rPh sb="21" eb="23">
      <t>キキ</t>
    </rPh>
    <rPh sb="23" eb="25">
      <t>センテイ</t>
    </rPh>
    <rPh sb="25" eb="26">
      <t>オヨ</t>
    </rPh>
    <rPh sb="32" eb="33">
      <t>ナド</t>
    </rPh>
    <rPh sb="34" eb="36">
      <t>セキサン</t>
    </rPh>
    <rPh sb="37" eb="38">
      <t>オコナ</t>
    </rPh>
    <phoneticPr fontId="5"/>
  </si>
  <si>
    <t>Ⅰ　機器選定</t>
    <rPh sb="2" eb="4">
      <t>キキ</t>
    </rPh>
    <rPh sb="4" eb="6">
      <t>センテイ</t>
    </rPh>
    <phoneticPr fontId="5"/>
  </si>
  <si>
    <t>手順</t>
    <rPh sb="0" eb="2">
      <t>テジュン</t>
    </rPh>
    <phoneticPr fontId="5"/>
  </si>
  <si>
    <t>項目</t>
    <rPh sb="0" eb="2">
      <t>コウモク</t>
    </rPh>
    <phoneticPr fontId="5"/>
  </si>
  <si>
    <t>実施内容</t>
    <rPh sb="0" eb="2">
      <t>ジッシ</t>
    </rPh>
    <rPh sb="2" eb="4">
      <t>ナイヨウ</t>
    </rPh>
    <phoneticPr fontId="5"/>
  </si>
  <si>
    <t>参照する項目</t>
    <rPh sb="0" eb="2">
      <t>サンショウ</t>
    </rPh>
    <rPh sb="4" eb="6">
      <t>コウモク</t>
    </rPh>
    <phoneticPr fontId="5"/>
  </si>
  <si>
    <t>使用する様式</t>
    <rPh sb="0" eb="2">
      <t>シヨウ</t>
    </rPh>
    <rPh sb="4" eb="6">
      <t>ヨウシキ</t>
    </rPh>
    <phoneticPr fontId="5"/>
  </si>
  <si>
    <t>熱負荷計算</t>
    <rPh sb="0" eb="1">
      <t>ネツ</t>
    </rPh>
    <rPh sb="1" eb="3">
      <t>フカ</t>
    </rPh>
    <rPh sb="3" eb="5">
      <t>ケイサン</t>
    </rPh>
    <phoneticPr fontId="5"/>
  </si>
  <si>
    <t>詳細提案校における対象室ごとの熱負荷計算を実施する</t>
    <rPh sb="0" eb="2">
      <t>ショウサイ</t>
    </rPh>
    <rPh sb="2" eb="4">
      <t>テイアン</t>
    </rPh>
    <rPh sb="4" eb="5">
      <t>コウ</t>
    </rPh>
    <rPh sb="9" eb="12">
      <t>タイショウシツ</t>
    </rPh>
    <rPh sb="15" eb="16">
      <t>ネツ</t>
    </rPh>
    <rPh sb="16" eb="18">
      <t>フカ</t>
    </rPh>
    <rPh sb="18" eb="20">
      <t>ケイサン</t>
    </rPh>
    <rPh sb="21" eb="23">
      <t>ジッシ</t>
    </rPh>
    <phoneticPr fontId="5"/>
  </si>
  <si>
    <t>要求水準書
別紙８</t>
    <rPh sb="0" eb="2">
      <t>ヨウキュウ</t>
    </rPh>
    <rPh sb="2" eb="5">
      <t>スイジュンショ</t>
    </rPh>
    <rPh sb="6" eb="8">
      <t>ベッシ</t>
    </rPh>
    <phoneticPr fontId="5"/>
  </si>
  <si>
    <t>様式12-7</t>
    <rPh sb="0" eb="2">
      <t>ヨウシキ</t>
    </rPh>
    <phoneticPr fontId="5"/>
  </si>
  <si>
    <t>壁体等の熱貫流率等は入札参加者で想定する</t>
    <rPh sb="0" eb="1">
      <t>ヘキ</t>
    </rPh>
    <rPh sb="1" eb="3">
      <t>タイナド</t>
    </rPh>
    <rPh sb="4" eb="5">
      <t>ネツ</t>
    </rPh>
    <rPh sb="5" eb="8">
      <t>カンリュウリツ</t>
    </rPh>
    <rPh sb="8" eb="9">
      <t>ナド</t>
    </rPh>
    <rPh sb="10" eb="12">
      <t>ニュウサツ</t>
    </rPh>
    <rPh sb="12" eb="15">
      <t>サンカシャ</t>
    </rPh>
    <rPh sb="16" eb="18">
      <t>ソウテイ</t>
    </rPh>
    <phoneticPr fontId="5"/>
  </si>
  <si>
    <t>機器選定</t>
    <rPh sb="0" eb="2">
      <t>キキ</t>
    </rPh>
    <rPh sb="2" eb="4">
      <t>センテイ</t>
    </rPh>
    <phoneticPr fontId="5"/>
  </si>
  <si>
    <t>熱負荷計算結果に基づき、機器を選定する</t>
    <rPh sb="0" eb="1">
      <t>ネツ</t>
    </rPh>
    <rPh sb="1" eb="3">
      <t>フカ</t>
    </rPh>
    <rPh sb="3" eb="5">
      <t>ケイサン</t>
    </rPh>
    <rPh sb="5" eb="7">
      <t>ケッカ</t>
    </rPh>
    <rPh sb="8" eb="9">
      <t>モト</t>
    </rPh>
    <rPh sb="12" eb="14">
      <t>キキ</t>
    </rPh>
    <rPh sb="15" eb="17">
      <t>センテイ</t>
    </rPh>
    <phoneticPr fontId="5"/>
  </si>
  <si>
    <t>様式9-5、12-6</t>
    <rPh sb="0" eb="2">
      <t>ヨウシキ</t>
    </rPh>
    <phoneticPr fontId="5"/>
  </si>
  <si>
    <t>設備設計</t>
    <rPh sb="0" eb="2">
      <t>セツビ</t>
    </rPh>
    <rPh sb="2" eb="4">
      <t>セッケイ</t>
    </rPh>
    <phoneticPr fontId="5"/>
  </si>
  <si>
    <t>機器選定結果に基づき、空調設備を設計する</t>
    <rPh sb="0" eb="2">
      <t>キキ</t>
    </rPh>
    <rPh sb="2" eb="4">
      <t>センテイ</t>
    </rPh>
    <rPh sb="4" eb="6">
      <t>ケッカ</t>
    </rPh>
    <rPh sb="7" eb="8">
      <t>モト</t>
    </rPh>
    <rPh sb="11" eb="13">
      <t>クウチョウ</t>
    </rPh>
    <rPh sb="13" eb="15">
      <t>セツビ</t>
    </rPh>
    <rPh sb="16" eb="18">
      <t>セッケイ</t>
    </rPh>
    <phoneticPr fontId="5"/>
  </si>
  <si>
    <t>要求水準書
別紙２、３、11、12</t>
    <rPh sb="0" eb="2">
      <t>ヨウキュウ</t>
    </rPh>
    <rPh sb="2" eb="5">
      <t>スイジュンショ</t>
    </rPh>
    <rPh sb="6" eb="8">
      <t>ベッシ</t>
    </rPh>
    <phoneticPr fontId="5"/>
  </si>
  <si>
    <t>任意
様式9-2、10-2、12-2～12-6</t>
    <rPh sb="0" eb="2">
      <t>ニンイ</t>
    </rPh>
    <rPh sb="3" eb="5">
      <t>ヨウシキ</t>
    </rPh>
    <phoneticPr fontId="5"/>
  </si>
  <si>
    <t>Ⅱ　エネルギー等の積算</t>
    <rPh sb="7" eb="8">
      <t>ナド</t>
    </rPh>
    <rPh sb="9" eb="11">
      <t>セキサン</t>
    </rPh>
    <phoneticPr fontId="5"/>
  </si>
  <si>
    <t>月別エネルギー量の算定</t>
    <rPh sb="0" eb="2">
      <t>ツキベツ</t>
    </rPh>
    <rPh sb="7" eb="8">
      <t>リョウ</t>
    </rPh>
    <rPh sb="9" eb="11">
      <t>サンテイ</t>
    </rPh>
    <phoneticPr fontId="5"/>
  </si>
  <si>
    <t>各対象校で選定した機器の性能及び対象校ごとに定められたピーク負荷を入力して算定する</t>
    <rPh sb="0" eb="1">
      <t>カク</t>
    </rPh>
    <rPh sb="1" eb="4">
      <t>タイショウコウ</t>
    </rPh>
    <rPh sb="5" eb="7">
      <t>センテイ</t>
    </rPh>
    <rPh sb="9" eb="11">
      <t>キキ</t>
    </rPh>
    <rPh sb="12" eb="14">
      <t>セイノウ</t>
    </rPh>
    <rPh sb="14" eb="15">
      <t>オヨ</t>
    </rPh>
    <rPh sb="16" eb="19">
      <t>タイショウコウ</t>
    </rPh>
    <rPh sb="22" eb="23">
      <t>サダ</t>
    </rPh>
    <rPh sb="30" eb="32">
      <t>フカ</t>
    </rPh>
    <rPh sb="33" eb="35">
      <t>ニュウリョク</t>
    </rPh>
    <rPh sb="37" eb="39">
      <t>サンテイ</t>
    </rPh>
    <phoneticPr fontId="5"/>
  </si>
  <si>
    <t>要求水準書
別紙９、
様式集 別紙１</t>
    <rPh sb="0" eb="2">
      <t>ヨウキュウ</t>
    </rPh>
    <rPh sb="2" eb="5">
      <t>スイジュンショ</t>
    </rPh>
    <rPh sb="6" eb="8">
      <t>ベッシ</t>
    </rPh>
    <rPh sb="11" eb="13">
      <t>ヨウシキ</t>
    </rPh>
    <rPh sb="13" eb="14">
      <t>シュウ</t>
    </rPh>
    <rPh sb="15" eb="17">
      <t>ベッシ</t>
    </rPh>
    <phoneticPr fontId="5"/>
  </si>
  <si>
    <t>エネルギー費用の算定</t>
    <rPh sb="5" eb="7">
      <t>ヒヨウ</t>
    </rPh>
    <rPh sb="8" eb="10">
      <t>サンテイ</t>
    </rPh>
    <phoneticPr fontId="5"/>
  </si>
  <si>
    <t>エネルギー量算定結果に基づき、エネルギー単価を入力して算定する</t>
    <rPh sb="5" eb="6">
      <t>リョウ</t>
    </rPh>
    <rPh sb="6" eb="8">
      <t>サンテイ</t>
    </rPh>
    <rPh sb="8" eb="10">
      <t>ケッカ</t>
    </rPh>
    <rPh sb="11" eb="12">
      <t>モト</t>
    </rPh>
    <rPh sb="20" eb="22">
      <t>タンカ</t>
    </rPh>
    <rPh sb="23" eb="25">
      <t>ニュウリョク</t>
    </rPh>
    <rPh sb="27" eb="29">
      <t>サンテイ</t>
    </rPh>
    <phoneticPr fontId="5"/>
  </si>
  <si>
    <t>様式集 別紙２</t>
    <rPh sb="0" eb="2">
      <t>ヨウシキ</t>
    </rPh>
    <rPh sb="2" eb="3">
      <t>シュウ</t>
    </rPh>
    <rPh sb="4" eb="6">
      <t>ベッシ</t>
    </rPh>
    <phoneticPr fontId="5"/>
  </si>
  <si>
    <t>①</t>
    <phoneticPr fontId="15"/>
  </si>
  <si>
    <t>池島小</t>
    <phoneticPr fontId="15"/>
  </si>
  <si>
    <t>縄手南小</t>
    <phoneticPr fontId="15"/>
  </si>
  <si>
    <t>縄手小</t>
    <phoneticPr fontId="15"/>
  </si>
  <si>
    <t>上四条小</t>
    <phoneticPr fontId="15"/>
  </si>
  <si>
    <t>②</t>
    <phoneticPr fontId="15"/>
  </si>
  <si>
    <t>八戸の里小</t>
    <phoneticPr fontId="15"/>
  </si>
  <si>
    <t>八戸の里東小</t>
    <phoneticPr fontId="15"/>
  </si>
  <si>
    <t>小阪小</t>
    <phoneticPr fontId="15"/>
  </si>
  <si>
    <t>意岐部東小</t>
    <phoneticPr fontId="15"/>
  </si>
  <si>
    <t>玉川小</t>
    <phoneticPr fontId="15"/>
  </si>
  <si>
    <t>岩田西小</t>
    <phoneticPr fontId="15"/>
  </si>
  <si>
    <t>玉美小</t>
    <phoneticPr fontId="15"/>
  </si>
  <si>
    <t>成和小</t>
    <phoneticPr fontId="15"/>
  </si>
  <si>
    <t>弥栄小</t>
    <phoneticPr fontId="15"/>
  </si>
  <si>
    <t>鴻池東小</t>
    <phoneticPr fontId="15"/>
  </si>
  <si>
    <t>花園北小</t>
    <phoneticPr fontId="15"/>
  </si>
  <si>
    <t>花園小</t>
    <phoneticPr fontId="15"/>
  </si>
  <si>
    <t>玉串小</t>
    <phoneticPr fontId="15"/>
  </si>
  <si>
    <t>若江小</t>
    <phoneticPr fontId="15"/>
  </si>
  <si>
    <t>高井田西小</t>
    <phoneticPr fontId="15"/>
  </si>
  <si>
    <t>長堂小</t>
    <phoneticPr fontId="15"/>
  </si>
  <si>
    <t>桜橋小</t>
    <phoneticPr fontId="15"/>
  </si>
  <si>
    <t>長瀬北小</t>
    <phoneticPr fontId="15"/>
  </si>
  <si>
    <t>英田南小</t>
    <phoneticPr fontId="15"/>
  </si>
  <si>
    <t>英田北小</t>
    <phoneticPr fontId="15"/>
  </si>
  <si>
    <t>北宮小</t>
    <phoneticPr fontId="15"/>
  </si>
  <si>
    <t>加納小</t>
    <phoneticPr fontId="15"/>
  </si>
  <si>
    <t>西堤小</t>
    <phoneticPr fontId="15"/>
  </si>
  <si>
    <t>楠根小</t>
    <phoneticPr fontId="15"/>
  </si>
  <si>
    <t>森河内小</t>
    <phoneticPr fontId="15"/>
  </si>
  <si>
    <t>上小阪小</t>
    <phoneticPr fontId="15"/>
  </si>
  <si>
    <t>布施小</t>
    <phoneticPr fontId="15"/>
  </si>
  <si>
    <t>高井田東小</t>
    <phoneticPr fontId="15"/>
  </si>
  <si>
    <t>柏田小</t>
    <phoneticPr fontId="15"/>
  </si>
  <si>
    <t>長瀬西小</t>
    <phoneticPr fontId="15"/>
  </si>
  <si>
    <t>長瀬南小</t>
    <phoneticPr fontId="15"/>
  </si>
  <si>
    <t>大蓮小</t>
    <phoneticPr fontId="15"/>
  </si>
  <si>
    <t>枚岡西小</t>
    <phoneticPr fontId="15"/>
  </si>
  <si>
    <t>枚岡東小</t>
    <phoneticPr fontId="15"/>
  </si>
  <si>
    <t>縄手北小</t>
    <phoneticPr fontId="15"/>
  </si>
  <si>
    <t>縄手東小</t>
    <phoneticPr fontId="15"/>
  </si>
  <si>
    <t>長瀬東小</t>
    <phoneticPr fontId="15"/>
  </si>
  <si>
    <t>弥刀小</t>
    <phoneticPr fontId="15"/>
  </si>
  <si>
    <t>弥刀東小</t>
    <phoneticPr fontId="15"/>
  </si>
  <si>
    <t>　</t>
    <phoneticPr fontId="5"/>
  </si>
  <si>
    <t>　東大阪市立小学校空調設備整備事業に係る図書（入札説明書等）について、貸与を申し込みます。
　なお、図書については、下記の日時に誓約書を提出し、教育総務部施設整備課にて受け取ります。</t>
    <rPh sb="1" eb="4">
      <t>ヒガシオオサカ</t>
    </rPh>
    <rPh sb="4" eb="6">
      <t>シリツ</t>
    </rPh>
    <rPh sb="6" eb="9">
      <t>ショウガッコウ</t>
    </rPh>
    <rPh sb="9" eb="11">
      <t>クウチョウ</t>
    </rPh>
    <rPh sb="11" eb="13">
      <t>セツビ</t>
    </rPh>
    <rPh sb="13" eb="15">
      <t>セイビ</t>
    </rPh>
    <rPh sb="15" eb="17">
      <t>ジギョウ</t>
    </rPh>
    <rPh sb="18" eb="19">
      <t>カカ</t>
    </rPh>
    <rPh sb="20" eb="22">
      <t>トショ</t>
    </rPh>
    <rPh sb="23" eb="25">
      <t>ニュウサツ</t>
    </rPh>
    <rPh sb="25" eb="28">
      <t>セツメイショ</t>
    </rPh>
    <rPh sb="28" eb="29">
      <t>トウ</t>
    </rPh>
    <rPh sb="35" eb="37">
      <t>タイヨ</t>
    </rPh>
    <rPh sb="38" eb="39">
      <t>モウ</t>
    </rPh>
    <rPh sb="40" eb="41">
      <t>コ</t>
    </rPh>
    <rPh sb="50" eb="52">
      <t>トショ</t>
    </rPh>
    <rPh sb="58" eb="60">
      <t>カキ</t>
    </rPh>
    <rPh sb="61" eb="63">
      <t>ニチジ</t>
    </rPh>
    <rPh sb="64" eb="67">
      <t>セイヤクショ</t>
    </rPh>
    <rPh sb="68" eb="70">
      <t>テイシュツ</t>
    </rPh>
    <rPh sb="72" eb="74">
      <t>キョウイク</t>
    </rPh>
    <rPh sb="74" eb="76">
      <t>ソウム</t>
    </rPh>
    <rPh sb="76" eb="77">
      <t>ブ</t>
    </rPh>
    <rPh sb="77" eb="79">
      <t>シセツ</t>
    </rPh>
    <rPh sb="79" eb="81">
      <t>セイビ</t>
    </rPh>
    <rPh sb="81" eb="82">
      <t>カ</t>
    </rPh>
    <rPh sb="84" eb="85">
      <t>ウ</t>
    </rPh>
    <rPh sb="86" eb="87">
      <t>ト</t>
    </rPh>
    <phoneticPr fontId="15"/>
  </si>
  <si>
    <t>　東大阪市立小学校空調設備整備事業に係る図書（入札説明書等）の受け取りにあたり、下記事項を遵守することを誓約します。</t>
    <rPh sb="1" eb="4">
      <t>ヒガシオオサカ</t>
    </rPh>
    <rPh sb="4" eb="6">
      <t>シリツ</t>
    </rPh>
    <rPh sb="6" eb="9">
      <t>ショウガッコウ</t>
    </rPh>
    <rPh sb="9" eb="11">
      <t>クウチョウ</t>
    </rPh>
    <rPh sb="11" eb="13">
      <t>セツビ</t>
    </rPh>
    <rPh sb="13" eb="15">
      <t>セイビ</t>
    </rPh>
    <rPh sb="15" eb="17">
      <t>ジギョウ</t>
    </rPh>
    <rPh sb="18" eb="19">
      <t>カカ</t>
    </rPh>
    <rPh sb="20" eb="22">
      <t>トショ</t>
    </rPh>
    <rPh sb="23" eb="25">
      <t>ニュウサツ</t>
    </rPh>
    <rPh sb="25" eb="28">
      <t>セツメイショ</t>
    </rPh>
    <rPh sb="28" eb="29">
      <t>トウ</t>
    </rPh>
    <rPh sb="31" eb="32">
      <t>ウ</t>
    </rPh>
    <rPh sb="33" eb="34">
      <t>ト</t>
    </rPh>
    <rPh sb="40" eb="42">
      <t>カキ</t>
    </rPh>
    <rPh sb="42" eb="44">
      <t>ジコウ</t>
    </rPh>
    <rPh sb="45" eb="47">
      <t>ジュンシュ</t>
    </rPh>
    <rPh sb="52" eb="54">
      <t>セイヤク</t>
    </rPh>
    <phoneticPr fontId="15"/>
  </si>
  <si>
    <t>No.</t>
    <phoneticPr fontId="15"/>
  </si>
  <si>
    <t>様式9-4、9-3、
10-2</t>
    <rPh sb="0" eb="2">
      <t>ヨウシキ</t>
    </rPh>
    <phoneticPr fontId="5"/>
  </si>
  <si>
    <t>(円/年)</t>
    <rPh sb="1" eb="2">
      <t>エン</t>
    </rPh>
    <rPh sb="3" eb="4">
      <t>ネン</t>
    </rPh>
    <phoneticPr fontId="15"/>
  </si>
  <si>
    <t>注１　予備対応は、布施小学校と同数字を入れること。</t>
    <rPh sb="0" eb="1">
      <t>チュウ</t>
    </rPh>
    <rPh sb="3" eb="5">
      <t>ヨビ</t>
    </rPh>
    <rPh sb="5" eb="7">
      <t>タイオウ</t>
    </rPh>
    <rPh sb="9" eb="11">
      <t>フセ</t>
    </rPh>
    <rPh sb="11" eb="14">
      <t>ショウガッコウ</t>
    </rPh>
    <rPh sb="15" eb="16">
      <t>ドウ</t>
    </rPh>
    <rPh sb="16" eb="18">
      <t>スウジ</t>
    </rPh>
    <rPh sb="19" eb="20">
      <t>イ</t>
    </rPh>
    <phoneticPr fontId="5"/>
  </si>
  <si>
    <t>注３　料金の計算に当たっては、基本料金の増加分や契約体系の変更による従来使用分の料金増も計上して下さい（12か月分)。</t>
    <phoneticPr fontId="5"/>
  </si>
  <si>
    <t>注４　整備年度の料金は、整備完了月に応じて要求水準書に示す標準提供時期を勘案し、適切に算出してください。</t>
    <phoneticPr fontId="5"/>
  </si>
  <si>
    <t>注６　数式が入っている部分がありますが、不整合がある場合は、適宜調整してください。</t>
    <rPh sb="0" eb="1">
      <t>チュウ</t>
    </rPh>
    <rPh sb="3" eb="5">
      <t>スウシキ</t>
    </rPh>
    <rPh sb="6" eb="7">
      <t>ハイ</t>
    </rPh>
    <rPh sb="11" eb="13">
      <t>ブブン</t>
    </rPh>
    <rPh sb="20" eb="23">
      <t>フセイゴウ</t>
    </rPh>
    <rPh sb="26" eb="28">
      <t>バアイ</t>
    </rPh>
    <rPh sb="30" eb="32">
      <t>テキギ</t>
    </rPh>
    <rPh sb="32" eb="34">
      <t>チョウセイ</t>
    </rPh>
    <phoneticPr fontId="5"/>
  </si>
  <si>
    <t>注３　第２回以降、割賦元本（Ａ－２）（税抜）と割賦手数料（Ａ－３）（非課税）の合計額は、同額となるようにしてください。</t>
    <rPh sb="0" eb="1">
      <t>チュウ</t>
    </rPh>
    <rPh sb="3" eb="4">
      <t>ダイ</t>
    </rPh>
    <rPh sb="5" eb="6">
      <t>カイ</t>
    </rPh>
    <rPh sb="6" eb="8">
      <t>イコウ</t>
    </rPh>
    <rPh sb="9" eb="11">
      <t>カップ</t>
    </rPh>
    <rPh sb="11" eb="13">
      <t>ガンポン</t>
    </rPh>
    <rPh sb="19" eb="20">
      <t>ゼイ</t>
    </rPh>
    <rPh sb="20" eb="21">
      <t>ヌ</t>
    </rPh>
    <rPh sb="23" eb="25">
      <t>カップ</t>
    </rPh>
    <rPh sb="25" eb="28">
      <t>テスウリョウ</t>
    </rPh>
    <rPh sb="34" eb="37">
      <t>ヒカゼイ</t>
    </rPh>
    <rPh sb="39" eb="41">
      <t>ゴウケイ</t>
    </rPh>
    <rPh sb="41" eb="42">
      <t>ガク</t>
    </rPh>
    <rPh sb="44" eb="46">
      <t>ドウガク</t>
    </rPh>
    <phoneticPr fontId="5"/>
  </si>
  <si>
    <t>注２　①維持管理に係る費用は、様式5-8記載の合計金額と一致させてください。</t>
    <rPh sb="4" eb="6">
      <t>イジ</t>
    </rPh>
    <rPh sb="6" eb="8">
      <t>カンリ</t>
    </rPh>
    <rPh sb="9" eb="10">
      <t>カカ</t>
    </rPh>
    <rPh sb="11" eb="13">
      <t>ヒヨウ</t>
    </rPh>
    <rPh sb="15" eb="17">
      <t>ヨウシキ</t>
    </rPh>
    <rPh sb="20" eb="22">
      <t>キサイ</t>
    </rPh>
    <rPh sb="23" eb="25">
      <t>ゴウケイ</t>
    </rPh>
    <rPh sb="25" eb="27">
      <t>キンガク</t>
    </rPh>
    <rPh sb="28" eb="30">
      <t>イッチ</t>
    </rPh>
    <phoneticPr fontId="5"/>
  </si>
  <si>
    <t>平成32年度以降
（通年運用）</t>
    <rPh sb="0" eb="2">
      <t>ヘイセイ</t>
    </rPh>
    <rPh sb="4" eb="6">
      <t>ネンド</t>
    </rPh>
    <rPh sb="6" eb="8">
      <t>イコウ</t>
    </rPh>
    <rPh sb="10" eb="12">
      <t>ツウネン</t>
    </rPh>
    <rPh sb="12" eb="14">
      <t>ウンヨウ</t>
    </rPh>
    <phoneticPr fontId="15"/>
  </si>
  <si>
    <t>　「学校別エネルギー等積算表」（様式9－4）における「■エネルギー費用の算定」で用いる電気料金の各単価は、東大阪市を所轄する一般電気事業者の平成30年8月1日時点の値を用いること。</t>
    <rPh sb="43" eb="45">
      <t>デンキ</t>
    </rPh>
    <rPh sb="45" eb="47">
      <t>リョウキン</t>
    </rPh>
    <rPh sb="48" eb="49">
      <t>カク</t>
    </rPh>
    <rPh sb="49" eb="51">
      <t>タンカ</t>
    </rPh>
    <rPh sb="53" eb="57">
      <t>ヒガシオオサカシ</t>
    </rPh>
    <rPh sb="58" eb="60">
      <t>ショカツ</t>
    </rPh>
    <rPh sb="62" eb="64">
      <t>イッパン</t>
    </rPh>
    <rPh sb="64" eb="66">
      <t>デンキ</t>
    </rPh>
    <rPh sb="66" eb="69">
      <t>ジギョウシャ</t>
    </rPh>
    <rPh sb="70" eb="72">
      <t>ヘイセイ</t>
    </rPh>
    <rPh sb="74" eb="75">
      <t>ネン</t>
    </rPh>
    <rPh sb="76" eb="77">
      <t>ガツ</t>
    </rPh>
    <rPh sb="78" eb="79">
      <t>ニチ</t>
    </rPh>
    <rPh sb="79" eb="81">
      <t>ジテン</t>
    </rPh>
    <rPh sb="82" eb="83">
      <t>アタイ</t>
    </rPh>
    <rPh sb="84" eb="85">
      <t>モチ</t>
    </rPh>
    <phoneticPr fontId="5"/>
  </si>
  <si>
    <t>　また、「学校別エネルギー等積算表」（様式9－4）における「■エネルギー費用の算定」で用いるガス料金の各単価は、東大阪市を所轄する都市ガス事業者の平成30年8月1日時点の値を用いること。</t>
    <rPh sb="65" eb="67">
      <t>トシ</t>
    </rPh>
    <phoneticPr fontId="5"/>
  </si>
  <si>
    <t>★金額は税込で記入してください。</t>
    <rPh sb="1" eb="3">
      <t>キンガク</t>
    </rPh>
    <rPh sb="4" eb="6">
      <t>ゼイコミ</t>
    </rPh>
    <rPh sb="7" eb="9">
      <t>キニュウ</t>
    </rPh>
    <phoneticPr fontId="15"/>
  </si>
  <si>
    <t>★エネルギー料金の各単価は、別紙２の金額を用いてください。</t>
    <rPh sb="14" eb="16">
      <t>ベッシ</t>
    </rPh>
    <rPh sb="18" eb="20">
      <t>キンガク</t>
    </rPh>
    <rPh sb="21" eb="22">
      <t>モチ</t>
    </rPh>
    <phoneticPr fontId="15"/>
  </si>
  <si>
    <t>注1：蓄熱式の場合は、蓄熱利用時の能力、消費電力を記入してください。</t>
    <rPh sb="0" eb="1">
      <t>チュウ</t>
    </rPh>
    <rPh sb="3" eb="5">
      <t>チクネツ</t>
    </rPh>
    <rPh sb="5" eb="6">
      <t>シキ</t>
    </rPh>
    <rPh sb="7" eb="9">
      <t>バアイ</t>
    </rPh>
    <rPh sb="11" eb="13">
      <t>チクネツ</t>
    </rPh>
    <rPh sb="13" eb="15">
      <t>リヨウ</t>
    </rPh>
    <rPh sb="15" eb="16">
      <t>ジ</t>
    </rPh>
    <rPh sb="17" eb="19">
      <t>ノウリョク</t>
    </rPh>
    <rPh sb="20" eb="22">
      <t>ショウヒ</t>
    </rPh>
    <rPh sb="22" eb="24">
      <t>デンリョク</t>
    </rPh>
    <rPh sb="25" eb="27">
      <t>キニュウ</t>
    </rPh>
    <phoneticPr fontId="15"/>
  </si>
  <si>
    <t>注2：空調運転時間帯以外の時間帯に機器が消費する電力を記入してください。(但し、待機電力を消費しない特別な措置を講じる場合はその旨を明記してください)</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15"/>
  </si>
  <si>
    <t>※最大電力算定時は、「月別負荷率」にかかわらず，当該校における普通教室の全室が一斉運転するものとして、算定してください。</t>
    <rPh sb="36" eb="38">
      <t>ゼンシツ</t>
    </rPh>
    <phoneticPr fontId="15"/>
  </si>
  <si>
    <t>※基本料金（本事業による増加分）については、12ヶ月分を計上してください。</t>
    <rPh sb="1" eb="3">
      <t>キホン</t>
    </rPh>
    <rPh sb="3" eb="5">
      <t>リョウキン</t>
    </rPh>
    <rPh sb="6" eb="9">
      <t>ホンジギョウ</t>
    </rPh>
    <rPh sb="12" eb="15">
      <t>ゾウカブン</t>
    </rPh>
    <rPh sb="25" eb="26">
      <t>ゲツ</t>
    </rPh>
    <rPh sb="26" eb="27">
      <t>ブン</t>
    </rPh>
    <rPh sb="28" eb="30">
      <t>ケイジョウ</t>
    </rPh>
    <phoneticPr fontId="15"/>
  </si>
  <si>
    <t>維持管理のサービス対価（サービス対価Ｂ）支払表</t>
    <rPh sb="0" eb="2">
      <t>イジ</t>
    </rPh>
    <rPh sb="2" eb="4">
      <t>カンリ</t>
    </rPh>
    <rPh sb="9" eb="11">
      <t>タイカ</t>
    </rPh>
    <rPh sb="16" eb="18">
      <t>タイカ</t>
    </rPh>
    <rPh sb="20" eb="22">
      <t>シハライ</t>
    </rPh>
    <rPh sb="22" eb="23">
      <t>ヒョウ</t>
    </rPh>
    <phoneticPr fontId="5"/>
  </si>
  <si>
    <t>現状(平成30年7月現在)</t>
    <rPh sb="0" eb="2">
      <t>ゲンジョウ</t>
    </rPh>
    <rPh sb="3" eb="5">
      <t>ヘイセイ</t>
    </rPh>
    <rPh sb="7" eb="8">
      <t>ネン</t>
    </rPh>
    <rPh sb="9" eb="10">
      <t>ガツ</t>
    </rPh>
    <rPh sb="10" eb="12">
      <t>ゲンザイ</t>
    </rPh>
    <phoneticPr fontId="15"/>
  </si>
  <si>
    <t>注５　消費量及び料金は、様式9-4と整合させてください。</t>
    <rPh sb="0" eb="1">
      <t>チュウ</t>
    </rPh>
    <rPh sb="3" eb="6">
      <t>ショウヒリョウ</t>
    </rPh>
    <rPh sb="6" eb="7">
      <t>オヨ</t>
    </rPh>
    <rPh sb="8" eb="10">
      <t>リョウキン</t>
    </rPh>
    <rPh sb="12" eb="14">
      <t>ヨウシキ</t>
    </rPh>
    <rPh sb="18" eb="20">
      <t>セイゴウ</t>
    </rPh>
    <phoneticPr fontId="5"/>
  </si>
  <si>
    <r>
      <t>　</t>
    </r>
    <r>
      <rPr>
        <sz val="10"/>
        <color rgb="FFFF0000"/>
        <rFont val="ＭＳ 明朝"/>
        <family val="1"/>
        <charset val="128"/>
      </rPr>
      <t>　例）123,456,789（税込）／1.08＝114,311,841　　　　114,311,841×1.08＝123,456,788（ＯＵＴ）　　114,311,842×1.08＝123,456,789（ＯＫ）</t>
    </r>
    <rPh sb="2" eb="3">
      <t>レイ</t>
    </rPh>
    <rPh sb="16" eb="17">
      <t>ゼイ</t>
    </rPh>
    <rPh sb="17" eb="18">
      <t>コミ</t>
    </rPh>
    <phoneticPr fontId="5"/>
  </si>
  <si>
    <t>注３　維持管理期間内の空調設備運用に係るエネルギー費用の総額（税抜）は、維持管理期間内の空調設備運用に係るエネルギー費用の総額（税込）から算出してください。</t>
    <rPh sb="0" eb="1">
      <t>チュウ</t>
    </rPh>
    <rPh sb="69" eb="71">
      <t>サンシュツ</t>
    </rPh>
    <phoneticPr fontId="5"/>
  </si>
  <si>
    <t>平成30年度</t>
    <phoneticPr fontId="15"/>
  </si>
  <si>
    <t>★本様式で算出されたエネルギー消費量及びエネルギー費用は、様式９-３と整合すべきものであることに留意してください。</t>
    <rPh sb="1" eb="2">
      <t>ホン</t>
    </rPh>
    <rPh sb="2" eb="4">
      <t>ヨウシキ</t>
    </rPh>
    <rPh sb="5" eb="7">
      <t>サンシュツ</t>
    </rPh>
    <rPh sb="15" eb="18">
      <t>ショウヒリョウ</t>
    </rPh>
    <rPh sb="18" eb="19">
      <t>オヨ</t>
    </rPh>
    <rPh sb="25" eb="27">
      <t>ヒヨウ</t>
    </rPh>
    <rPh sb="29" eb="31">
      <t>ヨウシキ</t>
    </rPh>
    <rPh sb="35" eb="37">
      <t>セイゴウ</t>
    </rPh>
    <rPh sb="48" eb="50">
      <t>リュウイ</t>
    </rPh>
    <phoneticPr fontId="15"/>
  </si>
  <si>
    <t>　　　また、様式9-3、様式9-4と整合し、特に様式9-3の料金の合計金額と一致させてください。</t>
    <phoneticPr fontId="5"/>
  </si>
  <si>
    <t>（kW）</t>
    <phoneticPr fontId="15"/>
  </si>
  <si>
    <t>０１</t>
    <phoneticPr fontId="15"/>
  </si>
  <si>
    <t>Ａ</t>
    <phoneticPr fontId="15"/>
  </si>
  <si>
    <t>Ｂ</t>
    <phoneticPr fontId="15"/>
  </si>
  <si>
    <t>Ｃ</t>
    <phoneticPr fontId="15"/>
  </si>
  <si>
    <t>Ｄ</t>
    <phoneticPr fontId="15"/>
  </si>
  <si>
    <t>Ｅ</t>
    <phoneticPr fontId="15"/>
  </si>
  <si>
    <t>Ｆ</t>
    <phoneticPr fontId="15"/>
  </si>
  <si>
    <t>Ｇ</t>
    <phoneticPr fontId="15"/>
  </si>
  <si>
    <t>Ｈ</t>
    <phoneticPr fontId="15"/>
  </si>
  <si>
    <t>Ｉ</t>
    <phoneticPr fontId="15"/>
  </si>
  <si>
    <t>Ｊ</t>
    <phoneticPr fontId="15"/>
  </si>
  <si>
    <t>a</t>
    <phoneticPr fontId="15"/>
  </si>
  <si>
    <t>b</t>
    <phoneticPr fontId="15"/>
  </si>
  <si>
    <t>c</t>
    <phoneticPr fontId="15"/>
  </si>
  <si>
    <t>ｄ</t>
    <phoneticPr fontId="15"/>
  </si>
  <si>
    <t>e</t>
    <phoneticPr fontId="15"/>
  </si>
  <si>
    <t>f</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</si>
</sst>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0.000_ "/>
    <numFmt numFmtId="178" formatCode="#,##0.00_);[Red]\(#,##0.00\)"/>
    <numFmt numFmtId="179" formatCode="\(0\)"/>
    <numFmt numFmtId="180" formatCode="00"/>
    <numFmt numFmtId="181" formatCode="0.0_ "/>
    <numFmt numFmtId="182" formatCode="0.00_ "/>
    <numFmt numFmtId="183" formatCode="0.000_ "/>
    <numFmt numFmtId="184" formatCode="#,##0.0;[Red]\-#,##0.0"/>
    <numFmt numFmtId="185" formatCode="0.0000_ "/>
    <numFmt numFmtId="186" formatCode="#,##0.000;[Red]\-#,##0.000"/>
  </numFmts>
  <fonts count="63">
    <font>
      <sz val="10"/>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10"/>
      <color theme="1"/>
      <name val="ＭＳ Ｐ明朝"/>
      <family val="1"/>
      <charset val="128"/>
    </font>
    <font>
      <sz val="11"/>
      <color theme="1"/>
      <name val="ＭＳ Ｐ明朝"/>
      <family val="1"/>
      <charset val="128"/>
    </font>
    <font>
      <sz val="14"/>
      <color theme="1"/>
      <name val="ＭＳ Ｐ明朝"/>
      <family val="1"/>
      <charset val="128"/>
    </font>
    <font>
      <sz val="16"/>
      <color theme="1"/>
      <name val="ＭＳ Ｐ明朝"/>
      <family val="1"/>
      <charset val="128"/>
    </font>
    <font>
      <sz val="10"/>
      <color theme="1"/>
      <name val="Century Gothic"/>
      <family val="2"/>
    </font>
    <font>
      <sz val="14"/>
      <color theme="1"/>
      <name val="Meiryo UI"/>
      <family val="3"/>
      <charset val="128"/>
    </font>
    <font>
      <sz val="10"/>
      <name val="ＭＳ Ｐ明朝"/>
      <family val="1"/>
      <charset val="128"/>
    </font>
    <font>
      <sz val="10"/>
      <color theme="1"/>
      <name val="ＭＳ 明朝"/>
      <family val="2"/>
      <charset val="128"/>
    </font>
    <font>
      <sz val="10"/>
      <name val="ＭＳ 明朝"/>
      <family val="1"/>
      <charset val="128"/>
    </font>
    <font>
      <sz val="6"/>
      <name val="ＭＳ Ｐゴシック"/>
      <family val="3"/>
      <charset val="128"/>
    </font>
    <font>
      <sz val="14"/>
      <name val="Meiryo UI"/>
      <family val="3"/>
      <charset val="128"/>
    </font>
    <font>
      <sz val="9"/>
      <name val="ＭＳ 明朝"/>
      <family val="1"/>
      <charset val="128"/>
    </font>
    <font>
      <sz val="10"/>
      <name val="Century Gothic"/>
      <family val="2"/>
    </font>
    <font>
      <sz val="9"/>
      <name val="ＭＳ Ｐ明朝"/>
      <family val="1"/>
      <charset val="128"/>
    </font>
    <font>
      <sz val="10"/>
      <name val="ＭＳ 明朝"/>
      <family val="2"/>
      <charset val="128"/>
    </font>
    <font>
      <b/>
      <sz val="18"/>
      <color theme="3"/>
      <name val="ＭＳ Ｐゴシック"/>
      <family val="2"/>
      <charset val="128"/>
      <scheme val="major"/>
    </font>
    <font>
      <sz val="6"/>
      <name val="ＭＳ Ｐゴシック"/>
      <family val="2"/>
      <charset val="128"/>
      <scheme val="minor"/>
    </font>
    <font>
      <sz val="9"/>
      <color theme="1"/>
      <name val="ＭＳ Ｐ明朝"/>
      <family val="1"/>
      <charset val="128"/>
    </font>
    <font>
      <sz val="11"/>
      <name val="ＭＳ Ｐゴシック"/>
      <family val="3"/>
      <charset val="128"/>
    </font>
    <font>
      <sz val="11"/>
      <name val="ＭＳ Ｐ明朝"/>
      <family val="1"/>
      <charset val="128"/>
    </font>
    <font>
      <sz val="12"/>
      <name val="ＭＳ Ｐ明朝"/>
      <family val="1"/>
      <charset val="128"/>
    </font>
    <font>
      <sz val="10"/>
      <name val="ＭＳ Ｐゴシック"/>
      <family val="3"/>
      <charset val="128"/>
    </font>
    <font>
      <sz val="12"/>
      <name val="ＭＳ Ｐゴシック"/>
      <family val="3"/>
      <charset val="128"/>
    </font>
    <font>
      <sz val="12"/>
      <color theme="1"/>
      <name val="ＭＳ Ｐ明朝"/>
      <family val="1"/>
      <charset val="128"/>
    </font>
    <font>
      <sz val="10"/>
      <color indexed="10"/>
      <name val="ＭＳ Ｐゴシック"/>
      <family val="3"/>
      <charset val="128"/>
    </font>
    <font>
      <sz val="10"/>
      <name val="ＭＳ Ｐゴシック"/>
      <family val="2"/>
      <charset val="128"/>
    </font>
    <font>
      <vertAlign val="superscript"/>
      <sz val="11"/>
      <name val="ＭＳ Ｐゴシック"/>
      <family val="3"/>
      <charset val="128"/>
    </font>
    <font>
      <sz val="10"/>
      <name val="HGS創英角ｺﾞｼｯｸUB"/>
      <family val="3"/>
      <charset val="128"/>
    </font>
    <font>
      <sz val="10"/>
      <name val="ＭＳ ゴシック"/>
      <family val="3"/>
      <charset val="128"/>
    </font>
    <font>
      <vertAlign val="superscript"/>
      <sz val="10"/>
      <name val="ＭＳ Ｐゴシック"/>
      <family val="3"/>
      <charset val="128"/>
    </font>
    <font>
      <sz val="10"/>
      <color rgb="FFFF0000"/>
      <name val="ＭＳ Ｐゴシック"/>
      <family val="3"/>
      <charset val="128"/>
    </font>
    <font>
      <sz val="11"/>
      <name val="ＭＳ ゴシック"/>
      <family val="3"/>
      <charset val="128"/>
    </font>
    <font>
      <sz val="10.5"/>
      <color rgb="FF000000"/>
      <name val="ＭＳ 明朝"/>
      <family val="1"/>
      <charset val="128"/>
    </font>
    <font>
      <sz val="10"/>
      <color theme="1"/>
      <name val="ＭＳ 明朝"/>
      <family val="1"/>
      <charset val="128"/>
    </font>
    <font>
      <sz val="10"/>
      <color rgb="FF000000"/>
      <name val="ＭＳ 明朝"/>
      <family val="1"/>
      <charset val="128"/>
    </font>
    <font>
      <sz val="14"/>
      <name val="ＭＳ 明朝"/>
      <family val="1"/>
      <charset val="128"/>
    </font>
    <font>
      <sz val="14"/>
      <color theme="1"/>
      <name val="ＭＳ 明朝"/>
      <family val="1"/>
      <charset val="128"/>
    </font>
    <font>
      <sz val="10"/>
      <color theme="1"/>
      <name val="HGPｺﾞｼｯｸM"/>
      <family val="2"/>
      <charset val="128"/>
    </font>
    <font>
      <b/>
      <sz val="10"/>
      <name val="ＭＳ 明朝"/>
      <family val="1"/>
      <charset val="128"/>
    </font>
    <font>
      <sz val="14"/>
      <color theme="1"/>
      <name val="ＭＳ 明朝"/>
      <family val="2"/>
      <charset val="128"/>
    </font>
    <font>
      <sz val="10"/>
      <color indexed="8"/>
      <name val="ＭＳ Ｐ明朝"/>
      <family val="1"/>
      <charset val="128"/>
    </font>
    <font>
      <sz val="11"/>
      <color indexed="8"/>
      <name val="ＭＳ Ｐ明朝"/>
      <family val="1"/>
      <charset val="128"/>
    </font>
    <font>
      <sz val="9"/>
      <color indexed="8"/>
      <name val="ＭＳ Ｐ明朝"/>
      <family val="1"/>
      <charset val="128"/>
    </font>
    <font>
      <sz val="10.5"/>
      <color rgb="FF000000"/>
      <name val="Century Gothic"/>
      <family val="2"/>
    </font>
    <font>
      <sz val="10"/>
      <color rgb="FF000000"/>
      <name val="Century Gothic"/>
      <family val="2"/>
    </font>
    <font>
      <sz val="9"/>
      <color theme="1"/>
      <name val="Century Gothic"/>
      <family val="2"/>
    </font>
    <font>
      <sz val="10"/>
      <color indexed="8"/>
      <name val="Century Gothic"/>
      <family val="2"/>
    </font>
    <font>
      <sz val="11"/>
      <name val="Century Gothic"/>
      <family val="2"/>
    </font>
    <font>
      <sz val="9"/>
      <color indexed="81"/>
      <name val="ＭＳ Ｐゴシック"/>
      <family val="3"/>
      <charset val="128"/>
    </font>
    <font>
      <sz val="11"/>
      <color theme="1"/>
      <name val="ＭＳ 明朝"/>
      <family val="2"/>
      <charset val="128"/>
    </font>
    <font>
      <sz val="12"/>
      <color theme="1"/>
      <name val="ＭＳ ゴシック"/>
      <family val="3"/>
      <charset val="128"/>
    </font>
    <font>
      <sz val="10.5"/>
      <name val="HGS創英角ｺﾞｼｯｸUB"/>
      <family val="3"/>
      <charset val="128"/>
    </font>
    <font>
      <sz val="10.5"/>
      <name val="ＭＳ Ｐ明朝"/>
      <family val="1"/>
      <charset val="128"/>
    </font>
    <font>
      <sz val="11"/>
      <color theme="1"/>
      <name val="ＭＳ ゴシック"/>
      <family val="3"/>
      <charset val="128"/>
    </font>
    <font>
      <sz val="10"/>
      <color rgb="FFFF0000"/>
      <name val="ＭＳ 明朝"/>
      <family val="1"/>
      <charset val="128"/>
    </font>
    <font>
      <sz val="10"/>
      <color theme="1"/>
      <name val="ＭＳ Ｐゴシック"/>
      <family val="3"/>
      <charset val="128"/>
    </font>
    <font>
      <sz val="9"/>
      <color theme="1"/>
      <name val="ＭＳ Ｐゴシック"/>
      <family val="3"/>
      <charset val="128"/>
    </font>
  </fonts>
  <fills count="1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indexed="22"/>
        <bgColor indexed="64"/>
      </patternFill>
    </fill>
    <fill>
      <patternFill patternType="solid">
        <fgColor indexed="13"/>
        <bgColor indexed="64"/>
      </patternFill>
    </fill>
    <fill>
      <patternFill patternType="solid">
        <fgColor rgb="FFFFC000"/>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
      <patternFill patternType="lightGray"/>
    </fill>
    <fill>
      <patternFill patternType="solid">
        <fgColor rgb="FFCCFFCC"/>
        <bgColor indexed="64"/>
      </patternFill>
    </fill>
    <fill>
      <patternFill patternType="solid">
        <fgColor theme="8" tint="0.59999389629810485"/>
        <bgColor indexed="64"/>
      </patternFill>
    </fill>
    <fill>
      <patternFill patternType="solid">
        <fgColor theme="0" tint="-4.9989318521683403E-2"/>
        <bgColor indexed="64"/>
      </patternFill>
    </fill>
  </fills>
  <borders count="2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thin">
        <color auto="1"/>
      </bottom>
      <diagonal/>
    </border>
    <border>
      <left style="dotted">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thin">
        <color auto="1"/>
      </left>
      <right style="thin">
        <color auto="1"/>
      </right>
      <top/>
      <bottom style="medium">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diagonalUp="1">
      <left style="thin">
        <color auto="1"/>
      </left>
      <right/>
      <top style="dotted">
        <color auto="1"/>
      </top>
      <bottom style="thin">
        <color auto="1"/>
      </bottom>
      <diagonal style="thin">
        <color auto="1"/>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bottom/>
      <diagonal/>
    </border>
    <border>
      <left/>
      <right style="medium">
        <color auto="1"/>
      </right>
      <top/>
      <bottom style="medium">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right/>
      <top style="hair">
        <color auto="1"/>
      </top>
      <bottom/>
      <diagonal/>
    </border>
    <border>
      <left style="thin">
        <color auto="1"/>
      </left>
      <right style="hair">
        <color auto="1"/>
      </right>
      <top/>
      <bottom style="hair">
        <color auto="1"/>
      </bottom>
      <diagonal/>
    </border>
    <border>
      <left/>
      <right style="hair">
        <color auto="1"/>
      </right>
      <top style="thin">
        <color auto="1"/>
      </top>
      <bottom style="thin">
        <color auto="1"/>
      </bottom>
      <diagonal/>
    </border>
    <border>
      <left/>
      <right style="hair">
        <color auto="1"/>
      </right>
      <top style="hair">
        <color auto="1"/>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auto="1"/>
      </top>
      <bottom style="medium">
        <color auto="1"/>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style="thin">
        <color auto="1"/>
      </left>
      <right style="hair">
        <color auto="1"/>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dotted">
        <color indexed="64"/>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style="thin">
        <color indexed="64"/>
      </left>
      <right style="double">
        <color indexed="64"/>
      </right>
      <top style="thin">
        <color indexed="64"/>
      </top>
      <bottom style="thin">
        <color indexed="64"/>
      </bottom>
      <diagonal style="hair">
        <color indexed="64"/>
      </diagonal>
    </border>
    <border>
      <left style="double">
        <color indexed="64"/>
      </left>
      <right style="double">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right style="double">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double">
        <color indexed="64"/>
      </left>
      <right style="thin">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double">
        <color indexed="64"/>
      </right>
      <top style="thin">
        <color indexed="64"/>
      </top>
      <bottom style="hair">
        <color indexed="64"/>
      </bottom>
      <diagonal/>
    </border>
    <border>
      <left style="double">
        <color indexed="64"/>
      </left>
      <right/>
      <top style="hair">
        <color indexed="64"/>
      </top>
      <bottom/>
      <diagonal/>
    </border>
    <border>
      <left style="double">
        <color indexed="64"/>
      </left>
      <right style="thin">
        <color indexed="64"/>
      </right>
      <top style="hair">
        <color indexed="64"/>
      </top>
      <bottom/>
      <diagonal/>
    </border>
    <border>
      <left style="thin">
        <color indexed="64"/>
      </left>
      <right style="hair">
        <color indexed="64"/>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diagonalUp="1">
      <left style="thin">
        <color auto="1"/>
      </left>
      <right style="hair">
        <color auto="1"/>
      </right>
      <top style="thin">
        <color auto="1"/>
      </top>
      <bottom style="hair">
        <color auto="1"/>
      </bottom>
      <diagonal style="thin">
        <color auto="1"/>
      </diagonal>
    </border>
    <border>
      <left/>
      <right style="medium">
        <color indexed="64"/>
      </right>
      <top style="medium">
        <color indexed="64"/>
      </top>
      <bottom/>
      <diagonal/>
    </border>
    <border>
      <left/>
      <right/>
      <top style="medium">
        <color indexed="64"/>
      </top>
      <bottom/>
      <diagonal/>
    </border>
    <border>
      <left/>
      <right style="medium">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style="medium">
        <color indexed="64"/>
      </right>
      <top/>
      <bottom style="thin">
        <color auto="1"/>
      </bottom>
      <diagonal/>
    </border>
    <border>
      <left style="thin">
        <color auto="1"/>
      </left>
      <right/>
      <top/>
      <bottom style="dotted">
        <color auto="1"/>
      </bottom>
      <diagonal/>
    </border>
    <border>
      <left/>
      <right style="thin">
        <color auto="1"/>
      </right>
      <top/>
      <bottom style="dotted">
        <color auto="1"/>
      </bottom>
      <diagonal/>
    </border>
    <border>
      <left style="dotted">
        <color auto="1"/>
      </left>
      <right/>
      <top/>
      <bottom style="dotted">
        <color auto="1"/>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style="double">
        <color auto="1"/>
      </left>
      <right style="thin">
        <color auto="1"/>
      </right>
      <top style="thin">
        <color auto="1"/>
      </top>
      <bottom style="thin">
        <color auto="1"/>
      </bottom>
      <diagonal style="thin">
        <color auto="1"/>
      </diagonal>
    </border>
    <border diagonalUp="1">
      <left style="thin">
        <color auto="1"/>
      </left>
      <right/>
      <top style="dotted">
        <color auto="1"/>
      </top>
      <bottom style="dotted">
        <color auto="1"/>
      </bottom>
      <diagonal style="thin">
        <color auto="1"/>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style="thin">
        <color auto="1"/>
      </right>
      <top/>
      <bottom style="hair">
        <color auto="1"/>
      </bottom>
      <diagonal/>
    </border>
    <border>
      <left/>
      <right style="thin">
        <color auto="1"/>
      </right>
      <top style="hair">
        <color auto="1"/>
      </top>
      <bottom style="thin">
        <color indexed="64"/>
      </bottom>
      <diagonal/>
    </border>
    <border>
      <left style="thin">
        <color auto="1"/>
      </left>
      <right style="thin">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thin">
        <color auto="1"/>
      </left>
      <right/>
      <top style="double">
        <color indexed="64"/>
      </top>
      <bottom style="thin">
        <color auto="1"/>
      </bottom>
      <diagonal/>
    </border>
    <border diagonalUp="1">
      <left style="thin">
        <color auto="1"/>
      </left>
      <right style="double">
        <color indexed="64"/>
      </right>
      <top style="thin">
        <color auto="1"/>
      </top>
      <bottom style="thin">
        <color indexed="64"/>
      </bottom>
      <diagonal style="thin">
        <color auto="1"/>
      </diagonal>
    </border>
  </borders>
  <cellStyleXfs count="16">
    <xf numFmtId="0" fontId="0" fillId="0" borderId="0">
      <alignment vertical="center"/>
    </xf>
    <xf numFmtId="38" fontId="13" fillId="0" borderId="0" applyFont="0" applyFill="0" applyBorder="0" applyAlignment="0" applyProtection="0">
      <alignment vertical="center"/>
    </xf>
    <xf numFmtId="0" fontId="4" fillId="0" borderId="0">
      <alignment vertical="center"/>
    </xf>
    <xf numFmtId="0" fontId="24" fillId="0" borderId="0">
      <alignment vertical="center"/>
    </xf>
    <xf numFmtId="0" fontId="27" fillId="0" borderId="0"/>
    <xf numFmtId="0" fontId="28" fillId="0" borderId="0"/>
    <xf numFmtId="0" fontId="24" fillId="0" borderId="0"/>
    <xf numFmtId="38" fontId="24" fillId="0" borderId="0" applyFont="0" applyFill="0" applyBorder="0" applyAlignment="0" applyProtection="0"/>
    <xf numFmtId="38" fontId="3" fillId="0" borderId="0" applyFont="0" applyFill="0" applyBorder="0" applyAlignment="0" applyProtection="0">
      <alignment vertical="center"/>
    </xf>
    <xf numFmtId="9" fontId="24" fillId="0" borderId="0" applyFont="0" applyFill="0" applyBorder="0" applyAlignment="0" applyProtection="0">
      <alignment vertical="center"/>
    </xf>
    <xf numFmtId="9"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0" fontId="2" fillId="0" borderId="0">
      <alignment vertical="center"/>
    </xf>
    <xf numFmtId="0" fontId="43" fillId="0" borderId="0">
      <alignment vertical="center"/>
    </xf>
    <xf numFmtId="38" fontId="1" fillId="0" borderId="0" applyFont="0" applyFill="0" applyBorder="0" applyAlignment="0" applyProtection="0">
      <alignment vertical="center"/>
    </xf>
  </cellStyleXfs>
  <cellXfs count="1246">
    <xf numFmtId="0" fontId="0" fillId="0" borderId="0" xfId="0">
      <alignment vertical="center"/>
    </xf>
    <xf numFmtId="0" fontId="6" fillId="0" borderId="0" xfId="0" applyFont="1">
      <alignment vertical="center"/>
    </xf>
    <xf numFmtId="0" fontId="6" fillId="0" borderId="1" xfId="0" applyFont="1" applyBorder="1" applyAlignment="1">
      <alignment horizontal="center" vertical="center"/>
    </xf>
    <xf numFmtId="0" fontId="9" fillId="0" borderId="0" xfId="0" applyFont="1">
      <alignment vertical="center"/>
    </xf>
    <xf numFmtId="0" fontId="7" fillId="0" borderId="1" xfId="0" applyFont="1" applyBorder="1" applyAlignment="1">
      <alignment horizontal="center" vertical="center"/>
    </xf>
    <xf numFmtId="0" fontId="7" fillId="0" borderId="1" xfId="0" applyFont="1" applyBorder="1">
      <alignment vertic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66"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67" xfId="0" applyFont="1" applyFill="1" applyBorder="1" applyAlignment="1">
      <alignment horizontal="center" vertical="center"/>
    </xf>
    <xf numFmtId="0" fontId="6" fillId="3" borderId="56" xfId="0" applyFont="1" applyFill="1" applyBorder="1" applyAlignment="1">
      <alignment horizontal="center" vertical="center"/>
    </xf>
    <xf numFmtId="0" fontId="6" fillId="0" borderId="38" xfId="0" applyFont="1" applyBorder="1" applyAlignment="1">
      <alignment horizontal="center" vertical="center"/>
    </xf>
    <xf numFmtId="0" fontId="6" fillId="0" borderId="60" xfId="0" applyFont="1" applyBorder="1">
      <alignment vertical="center"/>
    </xf>
    <xf numFmtId="0" fontId="6" fillId="3" borderId="68" xfId="0" applyFont="1" applyFill="1" applyBorder="1" applyAlignment="1">
      <alignment horizontal="center" vertical="center"/>
    </xf>
    <xf numFmtId="0" fontId="6" fillId="0" borderId="69" xfId="0" applyFont="1" applyBorder="1" applyAlignment="1">
      <alignment horizontal="center" vertical="center"/>
    </xf>
    <xf numFmtId="176" fontId="10" fillId="0" borderId="46" xfId="0" applyNumberFormat="1" applyFont="1" applyBorder="1">
      <alignment vertical="center"/>
    </xf>
    <xf numFmtId="176" fontId="10" fillId="0" borderId="47" xfId="0" applyNumberFormat="1" applyFont="1" applyBorder="1">
      <alignment vertical="center"/>
    </xf>
    <xf numFmtId="0" fontId="6" fillId="0" borderId="60" xfId="0" applyFont="1" applyBorder="1" applyAlignment="1">
      <alignment horizontal="right" vertical="center"/>
    </xf>
    <xf numFmtId="0" fontId="6" fillId="0" borderId="52" xfId="0" applyFont="1" applyBorder="1" applyAlignment="1">
      <alignment horizontal="right" vertical="center"/>
    </xf>
    <xf numFmtId="0" fontId="6" fillId="0" borderId="53" xfId="0" applyFont="1" applyBorder="1" applyAlignment="1">
      <alignment horizontal="right" vertical="center"/>
    </xf>
    <xf numFmtId="0" fontId="12" fillId="0" borderId="0" xfId="0" applyFont="1">
      <alignment vertical="center"/>
    </xf>
    <xf numFmtId="0" fontId="14" fillId="0" borderId="0" xfId="0" applyFont="1" applyFill="1" applyBorder="1" applyAlignment="1"/>
    <xf numFmtId="38" fontId="14" fillId="0" borderId="0" xfId="1" applyFont="1" applyFill="1" applyBorder="1" applyAlignment="1"/>
    <xf numFmtId="0" fontId="16" fillId="0" borderId="19" xfId="0" applyFont="1" applyBorder="1" applyAlignment="1">
      <alignment horizontal="center" vertical="center"/>
    </xf>
    <xf numFmtId="0" fontId="14" fillId="0" borderId="0" xfId="0" applyFont="1" applyFill="1" applyBorder="1" applyAlignment="1">
      <alignment horizontal="center" vertical="center"/>
    </xf>
    <xf numFmtId="0" fontId="12" fillId="3" borderId="4" xfId="0" applyFont="1" applyFill="1" applyBorder="1" applyAlignment="1">
      <alignment horizontal="right" vertical="center" wrapText="1"/>
    </xf>
    <xf numFmtId="38" fontId="14" fillId="0" borderId="0" xfId="1" applyFont="1" applyFill="1" applyBorder="1" applyAlignment="1">
      <alignment horizontal="center" vertical="center"/>
    </xf>
    <xf numFmtId="0" fontId="12" fillId="3" borderId="5" xfId="0" applyFont="1" applyFill="1" applyBorder="1" applyAlignment="1">
      <alignment horizontal="right" vertical="center" wrapText="1"/>
    </xf>
    <xf numFmtId="0" fontId="12" fillId="3" borderId="6" xfId="0" applyFont="1" applyFill="1" applyBorder="1" applyAlignment="1"/>
    <xf numFmtId="0" fontId="12" fillId="3" borderId="28" xfId="0" applyFont="1" applyFill="1" applyBorder="1" applyAlignment="1">
      <alignment horizontal="center" vertical="center"/>
    </xf>
    <xf numFmtId="0" fontId="12" fillId="0" borderId="35" xfId="0" applyFont="1" applyFill="1" applyBorder="1" applyAlignment="1">
      <alignment horizontal="left" vertical="center"/>
    </xf>
    <xf numFmtId="178" fontId="12" fillId="0" borderId="73" xfId="0" applyNumberFormat="1" applyFont="1" applyFill="1" applyBorder="1" applyAlignment="1">
      <alignment horizontal="right" vertical="center"/>
    </xf>
    <xf numFmtId="178" fontId="12" fillId="0" borderId="33" xfId="0" applyNumberFormat="1" applyFont="1" applyFill="1" applyBorder="1" applyAlignment="1">
      <alignment horizontal="right" vertical="center"/>
    </xf>
    <xf numFmtId="178" fontId="12" fillId="0" borderId="32" xfId="0" applyNumberFormat="1" applyFont="1" applyFill="1" applyBorder="1" applyAlignment="1">
      <alignment horizontal="right" vertical="center"/>
    </xf>
    <xf numFmtId="178" fontId="12" fillId="0" borderId="5" xfId="1" applyNumberFormat="1" applyFont="1" applyFill="1" applyBorder="1" applyAlignment="1">
      <alignment horizontal="left" vertical="center" wrapText="1"/>
    </xf>
    <xf numFmtId="0" fontId="12" fillId="0" borderId="38" xfId="0" applyFont="1" applyFill="1" applyBorder="1" applyAlignment="1">
      <alignment horizontal="left" vertical="center"/>
    </xf>
    <xf numFmtId="178" fontId="12" fillId="0" borderId="74" xfId="0" applyNumberFormat="1" applyFont="1" applyFill="1" applyBorder="1" applyAlignment="1">
      <alignment horizontal="right" vertical="center"/>
    </xf>
    <xf numFmtId="178" fontId="12" fillId="0" borderId="37" xfId="0" applyNumberFormat="1" applyFont="1" applyFill="1" applyBorder="1" applyAlignment="1">
      <alignment horizontal="right" vertical="center"/>
    </xf>
    <xf numFmtId="178" fontId="12" fillId="0" borderId="36" xfId="0" applyNumberFormat="1" applyFont="1" applyFill="1" applyBorder="1" applyAlignment="1">
      <alignment horizontal="right" vertical="center"/>
    </xf>
    <xf numFmtId="178" fontId="12" fillId="0" borderId="44" xfId="1" applyNumberFormat="1" applyFont="1" applyFill="1" applyBorder="1" applyAlignment="1">
      <alignment horizontal="left" vertical="center" wrapText="1"/>
    </xf>
    <xf numFmtId="0" fontId="12" fillId="0" borderId="38" xfId="0" applyFont="1" applyFill="1" applyBorder="1" applyAlignment="1">
      <alignment horizontal="left" vertical="center" wrapText="1"/>
    </xf>
    <xf numFmtId="178" fontId="12" fillId="0" borderId="38" xfId="1" applyNumberFormat="1" applyFont="1" applyFill="1" applyBorder="1" applyAlignment="1">
      <alignment horizontal="left" vertical="center"/>
    </xf>
    <xf numFmtId="0" fontId="12" fillId="0" borderId="42" xfId="0" applyFont="1" applyFill="1" applyBorder="1" applyAlignment="1">
      <alignment horizontal="left" vertical="center"/>
    </xf>
    <xf numFmtId="178" fontId="12" fillId="0" borderId="75" xfId="0" applyNumberFormat="1" applyFont="1" applyFill="1" applyBorder="1" applyAlignment="1">
      <alignment horizontal="right" vertical="center"/>
    </xf>
    <xf numFmtId="178" fontId="12" fillId="0" borderId="40" xfId="0" applyNumberFormat="1" applyFont="1" applyFill="1" applyBorder="1" applyAlignment="1">
      <alignment horizontal="right" vertical="center"/>
    </xf>
    <xf numFmtId="178" fontId="12" fillId="0" borderId="39" xfId="0" applyNumberFormat="1" applyFont="1" applyFill="1" applyBorder="1" applyAlignment="1">
      <alignment horizontal="right" vertical="center"/>
    </xf>
    <xf numFmtId="178" fontId="12" fillId="0" borderId="42" xfId="1" applyNumberFormat="1" applyFont="1" applyFill="1" applyBorder="1" applyAlignment="1">
      <alignment horizontal="left" vertical="center"/>
    </xf>
    <xf numFmtId="0" fontId="17" fillId="0" borderId="0" xfId="0" applyFont="1" applyFill="1" applyBorder="1" applyAlignment="1">
      <alignment horizontal="left" vertical="center" indent="1"/>
    </xf>
    <xf numFmtId="0" fontId="14" fillId="0" borderId="0" xfId="0" applyFont="1" applyFill="1" applyBorder="1" applyAlignment="1">
      <alignment vertical="center"/>
    </xf>
    <xf numFmtId="38" fontId="14" fillId="0" borderId="0" xfId="1" applyFont="1" applyFill="1" applyBorder="1" applyAlignment="1">
      <alignment vertical="center"/>
    </xf>
    <xf numFmtId="0" fontId="12" fillId="0" borderId="0" xfId="0" applyFont="1" applyFill="1" applyBorder="1" applyAlignment="1"/>
    <xf numFmtId="0" fontId="12" fillId="0" borderId="0" xfId="0" applyFont="1" applyFill="1" applyBorder="1" applyAlignment="1">
      <alignment vertical="center"/>
    </xf>
    <xf numFmtId="38" fontId="12" fillId="0" borderId="0" xfId="1" applyFont="1" applyFill="1" applyBorder="1" applyAlignment="1">
      <alignment vertical="center"/>
    </xf>
    <xf numFmtId="38" fontId="12" fillId="0" borderId="0" xfId="1" applyFont="1" applyFill="1" applyBorder="1" applyAlignment="1"/>
    <xf numFmtId="0" fontId="17" fillId="0" borderId="0" xfId="0" applyFont="1" applyFill="1" applyBorder="1" applyAlignment="1">
      <alignment horizontal="left" indent="1"/>
    </xf>
    <xf numFmtId="0" fontId="14" fillId="0" borderId="0" xfId="0" applyFont="1" applyFill="1" applyBorder="1" applyAlignment="1">
      <alignment horizontal="left" indent="1"/>
    </xf>
    <xf numFmtId="0" fontId="12" fillId="0" borderId="7" xfId="0" applyFont="1" applyBorder="1" applyAlignment="1">
      <alignment vertical="center"/>
    </xf>
    <xf numFmtId="0" fontId="12" fillId="0" borderId="0" xfId="0" applyFont="1" applyAlignment="1">
      <alignment vertical="center"/>
    </xf>
    <xf numFmtId="0" fontId="12" fillId="0" borderId="0" xfId="0" applyFont="1" applyFill="1" applyBorder="1" applyAlignment="1">
      <alignment horizontal="center" vertical="center"/>
    </xf>
    <xf numFmtId="0" fontId="6" fillId="0" borderId="0" xfId="0" applyFont="1" applyFill="1" applyBorder="1" applyAlignment="1">
      <alignment horizontal="center" vertical="center"/>
    </xf>
    <xf numFmtId="176" fontId="10" fillId="0" borderId="0" xfId="0" applyNumberFormat="1" applyFont="1" applyFill="1" applyBorder="1">
      <alignment vertical="center"/>
    </xf>
    <xf numFmtId="0" fontId="6" fillId="0" borderId="0" xfId="0" applyFont="1" applyFill="1">
      <alignment vertical="center"/>
    </xf>
    <xf numFmtId="0" fontId="20" fillId="0" borderId="0" xfId="0" applyFont="1">
      <alignment vertical="center"/>
    </xf>
    <xf numFmtId="0" fontId="12" fillId="0" borderId="0" xfId="0" applyFont="1" applyFill="1" applyBorder="1">
      <alignment vertical="center"/>
    </xf>
    <xf numFmtId="0" fontId="12" fillId="0" borderId="5" xfId="0" applyFont="1" applyBorder="1">
      <alignment vertical="center"/>
    </xf>
    <xf numFmtId="0" fontId="12" fillId="0" borderId="35" xfId="0" applyFont="1" applyBorder="1" applyAlignment="1">
      <alignment horizontal="center" vertical="center"/>
    </xf>
    <xf numFmtId="0" fontId="12" fillId="0" borderId="49" xfId="0" applyFont="1" applyBorder="1">
      <alignment vertical="center"/>
    </xf>
    <xf numFmtId="0" fontId="12" fillId="0" borderId="6" xfId="0" applyFont="1" applyBorder="1">
      <alignment vertical="center"/>
    </xf>
    <xf numFmtId="0" fontId="12" fillId="0" borderId="62" xfId="0" applyFont="1" applyBorder="1" applyAlignment="1">
      <alignment horizontal="center" vertical="center"/>
    </xf>
    <xf numFmtId="0" fontId="12" fillId="0" borderId="62" xfId="0" applyFont="1" applyBorder="1">
      <alignment vertical="center"/>
    </xf>
    <xf numFmtId="0" fontId="12" fillId="0" borderId="50" xfId="0" applyFont="1" applyBorder="1" applyAlignment="1">
      <alignment horizontal="right" vertical="center"/>
    </xf>
    <xf numFmtId="176" fontId="18" fillId="0" borderId="0" xfId="0" applyNumberFormat="1" applyFont="1" applyFill="1" applyBorder="1">
      <alignment vertical="center"/>
    </xf>
    <xf numFmtId="0" fontId="12" fillId="0" borderId="0" xfId="0" applyFont="1" applyFill="1">
      <alignment vertical="center"/>
    </xf>
    <xf numFmtId="0" fontId="12" fillId="0" borderId="1" xfId="0" applyFont="1" applyBorder="1" applyAlignment="1">
      <alignment horizontal="center" vertical="center"/>
    </xf>
    <xf numFmtId="0" fontId="12" fillId="3" borderId="28" xfId="0" applyFont="1" applyFill="1" applyBorder="1" applyAlignment="1">
      <alignment vertical="center"/>
    </xf>
    <xf numFmtId="0" fontId="12" fillId="3" borderId="11" xfId="0" applyFont="1" applyFill="1" applyBorder="1" applyAlignment="1">
      <alignment vertical="center"/>
    </xf>
    <xf numFmtId="0" fontId="12" fillId="3" borderId="71" xfId="0" applyFont="1" applyFill="1" applyBorder="1" applyAlignment="1">
      <alignment vertical="center"/>
    </xf>
    <xf numFmtId="0" fontId="12" fillId="0" borderId="30" xfId="0" applyFont="1" applyBorder="1">
      <alignment vertical="center"/>
    </xf>
    <xf numFmtId="0" fontId="12" fillId="0" borderId="62" xfId="0" applyFont="1" applyBorder="1" applyAlignment="1">
      <alignment horizontal="right" vertical="center" shrinkToFit="1"/>
    </xf>
    <xf numFmtId="176" fontId="18" fillId="0" borderId="34" xfId="0" applyNumberFormat="1" applyFont="1" applyBorder="1">
      <alignment vertical="center"/>
    </xf>
    <xf numFmtId="0" fontId="12" fillId="0" borderId="0" xfId="0" applyFont="1" applyAlignment="1">
      <alignment horizontal="right" vertical="center"/>
    </xf>
    <xf numFmtId="0" fontId="12" fillId="3" borderId="65" xfId="0" applyFont="1" applyFill="1" applyBorder="1" applyAlignment="1">
      <alignment horizontal="center" vertical="center"/>
    </xf>
    <xf numFmtId="0" fontId="12" fillId="3" borderId="55" xfId="0" applyFont="1" applyFill="1" applyBorder="1" applyAlignment="1">
      <alignment horizontal="center" vertical="center"/>
    </xf>
    <xf numFmtId="0" fontId="12" fillId="3" borderId="56" xfId="0" applyFont="1" applyFill="1" applyBorder="1" applyAlignment="1">
      <alignment horizontal="center" vertical="center"/>
    </xf>
    <xf numFmtId="176" fontId="18" fillId="0" borderId="39" xfId="0" applyNumberFormat="1" applyFont="1" applyBorder="1">
      <alignment vertical="center"/>
    </xf>
    <xf numFmtId="176" fontId="18" fillId="0" borderId="70" xfId="0" applyNumberFormat="1" applyFont="1" applyBorder="1">
      <alignment vertical="center"/>
    </xf>
    <xf numFmtId="0" fontId="12" fillId="0" borderId="3" xfId="0" applyFont="1" applyBorder="1" applyAlignment="1">
      <alignment vertical="center"/>
    </xf>
    <xf numFmtId="0" fontId="20" fillId="0" borderId="3" xfId="0" applyFont="1" applyBorder="1">
      <alignment vertical="center"/>
    </xf>
    <xf numFmtId="0" fontId="20" fillId="0" borderId="5" xfId="0" applyFont="1" applyBorder="1">
      <alignment vertical="center"/>
    </xf>
    <xf numFmtId="0" fontId="20" fillId="0" borderId="15" xfId="0" applyFont="1" applyBorder="1">
      <alignment vertical="center"/>
    </xf>
    <xf numFmtId="0" fontId="12" fillId="0" borderId="9" xfId="0" applyFont="1" applyBorder="1" applyAlignment="1">
      <alignment vertical="center" wrapText="1"/>
    </xf>
    <xf numFmtId="0" fontId="20" fillId="0" borderId="18" xfId="0" applyFont="1" applyBorder="1">
      <alignment vertical="center"/>
    </xf>
    <xf numFmtId="0" fontId="18" fillId="0" borderId="0" xfId="0" applyFont="1">
      <alignment vertical="center"/>
    </xf>
    <xf numFmtId="0" fontId="12" fillId="0" borderId="30" xfId="0" applyFont="1" applyBorder="1" applyAlignment="1">
      <alignment vertical="center"/>
    </xf>
    <xf numFmtId="0" fontId="12" fillId="0" borderId="13" xfId="0" applyFont="1" applyBorder="1">
      <alignment vertical="center"/>
    </xf>
    <xf numFmtId="0" fontId="12" fillId="0" borderId="14" xfId="0" applyFont="1" applyBorder="1">
      <alignment vertical="center"/>
    </xf>
    <xf numFmtId="0" fontId="12" fillId="0" borderId="16" xfId="0" applyFont="1" applyBorder="1">
      <alignment vertical="center"/>
    </xf>
    <xf numFmtId="0" fontId="12" fillId="0" borderId="17" xfId="0" applyFont="1" applyBorder="1">
      <alignment vertical="center"/>
    </xf>
    <xf numFmtId="177" fontId="18" fillId="0" borderId="17" xfId="0" applyNumberFormat="1" applyFont="1" applyBorder="1">
      <alignment vertical="center"/>
    </xf>
    <xf numFmtId="0" fontId="12" fillId="3" borderId="26" xfId="0" applyFont="1" applyFill="1" applyBorder="1" applyAlignment="1">
      <alignment horizontal="center" vertical="center"/>
    </xf>
    <xf numFmtId="0" fontId="12" fillId="3" borderId="29" xfId="0" applyFont="1" applyFill="1" applyBorder="1" applyAlignment="1">
      <alignment horizontal="center" vertical="center"/>
    </xf>
    <xf numFmtId="0" fontId="12" fillId="0" borderId="0" xfId="0" applyFont="1" applyAlignment="1"/>
    <xf numFmtId="0" fontId="12" fillId="0" borderId="1" xfId="0" applyFont="1" applyBorder="1" applyAlignment="1">
      <alignment horizontal="center" vertical="center" shrinkToFit="1"/>
    </xf>
    <xf numFmtId="0" fontId="12" fillId="0" borderId="5" xfId="0" applyFont="1" applyBorder="1" applyAlignment="1">
      <alignment vertical="center" wrapText="1"/>
    </xf>
    <xf numFmtId="0" fontId="7" fillId="0" borderId="0" xfId="0" applyFont="1">
      <alignment vertical="center"/>
    </xf>
    <xf numFmtId="0" fontId="7" fillId="0" borderId="37" xfId="0" applyFont="1" applyBorder="1">
      <alignment vertical="center"/>
    </xf>
    <xf numFmtId="0" fontId="7" fillId="0" borderId="37" xfId="0" applyFont="1" applyBorder="1" applyAlignment="1">
      <alignment horizontal="center" vertical="center"/>
    </xf>
    <xf numFmtId="0" fontId="7" fillId="0" borderId="35" xfId="0" applyFont="1" applyBorder="1">
      <alignment vertical="center"/>
    </xf>
    <xf numFmtId="176" fontId="7" fillId="0" borderId="35" xfId="0" applyNumberFormat="1" applyFont="1" applyBorder="1">
      <alignment vertical="center"/>
    </xf>
    <xf numFmtId="0" fontId="7" fillId="0" borderId="38" xfId="0" applyFont="1" applyBorder="1">
      <alignment vertical="center"/>
    </xf>
    <xf numFmtId="176" fontId="7" fillId="0" borderId="38" xfId="0" applyNumberFormat="1" applyFont="1" applyBorder="1">
      <alignment vertical="center"/>
    </xf>
    <xf numFmtId="0" fontId="7" fillId="0" borderId="42" xfId="0" applyFont="1" applyBorder="1">
      <alignment vertical="center"/>
    </xf>
    <xf numFmtId="176" fontId="7" fillId="0" borderId="42" xfId="0" applyNumberFormat="1" applyFont="1" applyBorder="1">
      <alignment vertical="center"/>
    </xf>
    <xf numFmtId="176" fontId="7" fillId="0" borderId="1" xfId="0" applyNumberFormat="1" applyFont="1" applyBorder="1">
      <alignment vertical="center"/>
    </xf>
    <xf numFmtId="0" fontId="7" fillId="0" borderId="0" xfId="0" applyFont="1" applyAlignment="1">
      <alignment horizontal="center" vertical="center"/>
    </xf>
    <xf numFmtId="0" fontId="7" fillId="0" borderId="0" xfId="0" applyFont="1" applyAlignment="1">
      <alignment vertical="center"/>
    </xf>
    <xf numFmtId="0" fontId="23" fillId="0" borderId="0" xfId="0" applyFont="1" applyAlignment="1">
      <alignment vertical="center"/>
    </xf>
    <xf numFmtId="0" fontId="7" fillId="0" borderId="0" xfId="2" applyFont="1">
      <alignment vertical="center"/>
    </xf>
    <xf numFmtId="0" fontId="6" fillId="0" borderId="83" xfId="2" applyFont="1" applyBorder="1" applyAlignment="1">
      <alignment horizontal="center" vertical="center" shrinkToFit="1"/>
    </xf>
    <xf numFmtId="0" fontId="6" fillId="0" borderId="79" xfId="2" applyFont="1" applyBorder="1" applyAlignment="1">
      <alignment horizontal="center" vertical="center" shrinkToFit="1"/>
    </xf>
    <xf numFmtId="0" fontId="6" fillId="0" borderId="84" xfId="2" applyFont="1" applyBorder="1" applyAlignment="1">
      <alignment horizontal="center" vertical="center" shrinkToFit="1"/>
    </xf>
    <xf numFmtId="0" fontId="6" fillId="0" borderId="85" xfId="2" applyFont="1" applyBorder="1" applyAlignment="1">
      <alignment horizontal="center" vertical="center" shrinkToFit="1"/>
    </xf>
    <xf numFmtId="0" fontId="6" fillId="0" borderId="86" xfId="2" applyFont="1" applyBorder="1" applyAlignment="1">
      <alignment horizontal="center" vertical="center"/>
    </xf>
    <xf numFmtId="0" fontId="6" fillId="0" borderId="87" xfId="2" applyFont="1" applyBorder="1" applyAlignment="1">
      <alignment vertical="center" wrapText="1"/>
    </xf>
    <xf numFmtId="0" fontId="6" fillId="0" borderId="88" xfId="2" applyFont="1" applyBorder="1" applyAlignment="1">
      <alignment horizontal="center" vertical="center"/>
    </xf>
    <xf numFmtId="0" fontId="6" fillId="0" borderId="89" xfId="2" applyFont="1" applyBorder="1" applyAlignment="1">
      <alignment horizontal="center" vertical="center"/>
    </xf>
    <xf numFmtId="179" fontId="6" fillId="0" borderId="89" xfId="2" applyNumberFormat="1" applyFont="1" applyBorder="1" applyAlignment="1">
      <alignment horizontal="center" vertical="center"/>
    </xf>
    <xf numFmtId="0" fontId="6" fillId="0" borderId="90" xfId="2" applyFont="1" applyBorder="1" applyAlignment="1">
      <alignment horizontal="center" vertical="center"/>
    </xf>
    <xf numFmtId="0" fontId="6" fillId="0" borderId="82" xfId="2" applyFont="1" applyBorder="1" applyAlignment="1">
      <alignment vertical="top" wrapText="1"/>
    </xf>
    <xf numFmtId="0" fontId="6" fillId="0" borderId="91" xfId="2" applyFont="1" applyBorder="1" applyAlignment="1">
      <alignment horizontal="center" vertical="center"/>
    </xf>
    <xf numFmtId="0" fontId="6" fillId="0" borderId="92" xfId="2" applyFont="1" applyBorder="1" applyAlignment="1">
      <alignment vertical="center" wrapText="1"/>
    </xf>
    <xf numFmtId="0" fontId="6" fillId="0" borderId="26" xfId="2" applyFont="1" applyBorder="1" applyAlignment="1">
      <alignment horizontal="center" vertical="center"/>
    </xf>
    <xf numFmtId="0" fontId="6" fillId="0" borderId="29" xfId="2" applyFont="1" applyBorder="1" applyAlignment="1">
      <alignment horizontal="center" vertical="center"/>
    </xf>
    <xf numFmtId="179" fontId="6" fillId="0" borderId="29" xfId="2" applyNumberFormat="1" applyFont="1" applyBorder="1" applyAlignment="1">
      <alignment horizontal="center" vertical="center"/>
    </xf>
    <xf numFmtId="0" fontId="6" fillId="0" borderId="93" xfId="2" applyFont="1" applyBorder="1" applyAlignment="1">
      <alignment horizontal="center" vertical="center"/>
    </xf>
    <xf numFmtId="0" fontId="6" fillId="0" borderId="94" xfId="2" applyFont="1" applyBorder="1" applyAlignment="1">
      <alignment vertical="top" wrapText="1"/>
    </xf>
    <xf numFmtId="0" fontId="6" fillId="0" borderId="83" xfId="2" applyFont="1" applyBorder="1" applyAlignment="1">
      <alignment horizontal="center" vertical="center"/>
    </xf>
    <xf numFmtId="0" fontId="6" fillId="0" borderId="95" xfId="2" applyFont="1" applyBorder="1" applyAlignment="1">
      <alignment vertical="center" wrapText="1"/>
    </xf>
    <xf numFmtId="0" fontId="6" fillId="0" borderId="79" xfId="2" applyFont="1" applyBorder="1" applyAlignment="1">
      <alignment horizontal="center" vertical="center"/>
    </xf>
    <xf numFmtId="0" fontId="6" fillId="0" borderId="84" xfId="2" applyFont="1" applyBorder="1" applyAlignment="1">
      <alignment horizontal="center" vertical="center"/>
    </xf>
    <xf numFmtId="179" fontId="6" fillId="0" borderId="84" xfId="2" applyNumberFormat="1" applyFont="1" applyBorder="1" applyAlignment="1">
      <alignment horizontal="center" vertical="center"/>
    </xf>
    <xf numFmtId="0" fontId="6" fillId="0" borderId="85" xfId="2" applyFont="1" applyBorder="1" applyAlignment="1">
      <alignment horizontal="center" vertical="center"/>
    </xf>
    <xf numFmtId="0" fontId="6" fillId="0" borderId="96" xfId="2" applyFont="1" applyBorder="1" applyAlignment="1">
      <alignment vertical="top" wrapText="1"/>
    </xf>
    <xf numFmtId="0" fontId="6" fillId="0" borderId="0" xfId="2" applyFont="1">
      <alignment vertical="center"/>
    </xf>
    <xf numFmtId="0" fontId="11" fillId="0" borderId="0" xfId="2" applyFont="1" applyAlignment="1">
      <alignment horizontal="center" vertical="center"/>
    </xf>
    <xf numFmtId="0" fontId="25" fillId="0" borderId="0" xfId="3" applyFont="1" applyAlignment="1"/>
    <xf numFmtId="0" fontId="25" fillId="4" borderId="98" xfId="3" applyFont="1" applyFill="1" applyBorder="1" applyAlignment="1"/>
    <xf numFmtId="0" fontId="25" fillId="4" borderId="0" xfId="3" applyFont="1" applyFill="1" applyAlignment="1"/>
    <xf numFmtId="0" fontId="25" fillId="0" borderId="0" xfId="3" applyFont="1" applyAlignment="1" applyProtection="1">
      <protection locked="0"/>
    </xf>
    <xf numFmtId="0" fontId="25" fillId="0" borderId="0" xfId="3" applyFont="1" applyBorder="1" applyAlignment="1"/>
    <xf numFmtId="0" fontId="25" fillId="0" borderId="0" xfId="3" applyFont="1" applyBorder="1" applyAlignment="1" applyProtection="1">
      <protection locked="0"/>
    </xf>
    <xf numFmtId="0" fontId="26" fillId="0" borderId="0" xfId="3" applyFont="1" applyAlignment="1"/>
    <xf numFmtId="0" fontId="25" fillId="5" borderId="0" xfId="3" applyFont="1" applyFill="1" applyAlignment="1"/>
    <xf numFmtId="0" fontId="25" fillId="0" borderId="63" xfId="3" applyFont="1" applyBorder="1" applyAlignment="1"/>
    <xf numFmtId="0" fontId="25" fillId="0" borderId="0" xfId="3" applyFont="1" applyAlignment="1">
      <alignment vertical="top"/>
    </xf>
    <xf numFmtId="0" fontId="25" fillId="0" borderId="0" xfId="3" applyFont="1" applyAlignment="1">
      <alignment vertical="top" wrapText="1"/>
    </xf>
    <xf numFmtId="0" fontId="25" fillId="4" borderId="98" xfId="3" applyFont="1" applyFill="1" applyBorder="1" applyAlignment="1">
      <alignment vertical="top"/>
    </xf>
    <xf numFmtId="0" fontId="25" fillId="4" borderId="0" xfId="3" applyFont="1" applyFill="1" applyAlignment="1">
      <alignment vertical="top"/>
    </xf>
    <xf numFmtId="0" fontId="25" fillId="5" borderId="0" xfId="3" applyFont="1" applyFill="1" applyAlignment="1">
      <alignment vertical="top"/>
    </xf>
    <xf numFmtId="0" fontId="25" fillId="0" borderId="0" xfId="3" applyFont="1" applyAlignment="1">
      <alignment horizontal="left" vertical="top" wrapText="1"/>
    </xf>
    <xf numFmtId="0" fontId="25" fillId="0" borderId="0" xfId="3" applyFont="1" applyAlignment="1">
      <alignment vertical="center"/>
    </xf>
    <xf numFmtId="0" fontId="12" fillId="4" borderId="98" xfId="3" applyFont="1" applyFill="1" applyBorder="1" applyAlignment="1">
      <alignment vertical="top"/>
    </xf>
    <xf numFmtId="0" fontId="12" fillId="4" borderId="0" xfId="3" applyFont="1" applyFill="1" applyAlignment="1">
      <alignment vertical="top"/>
    </xf>
    <xf numFmtId="0" fontId="12" fillId="0" borderId="0" xfId="3" applyFont="1" applyAlignment="1">
      <alignment vertical="top"/>
    </xf>
    <xf numFmtId="0" fontId="12" fillId="5" borderId="0" xfId="3" applyFont="1" applyFill="1" applyAlignment="1">
      <alignment vertical="top"/>
    </xf>
    <xf numFmtId="0" fontId="19" fillId="0" borderId="0" xfId="3" applyFont="1" applyAlignment="1">
      <alignment vertical="top"/>
    </xf>
    <xf numFmtId="0" fontId="25" fillId="4" borderId="99" xfId="3" applyFont="1" applyFill="1" applyBorder="1" applyAlignment="1">
      <alignment vertical="top"/>
    </xf>
    <xf numFmtId="0" fontId="25" fillId="4" borderId="100" xfId="3" applyFont="1" applyFill="1" applyBorder="1" applyAlignment="1">
      <alignment vertical="top"/>
    </xf>
    <xf numFmtId="0" fontId="25" fillId="4" borderId="0" xfId="3" applyFont="1" applyFill="1" applyAlignment="1">
      <alignment vertical="top" wrapText="1"/>
    </xf>
    <xf numFmtId="0" fontId="25" fillId="4" borderId="1" xfId="3" applyFont="1" applyFill="1" applyBorder="1" applyAlignment="1">
      <alignment vertical="top" wrapText="1"/>
    </xf>
    <xf numFmtId="0" fontId="25" fillId="0" borderId="0" xfId="3" applyFont="1" applyBorder="1" applyAlignment="1">
      <alignment vertical="center"/>
    </xf>
    <xf numFmtId="0" fontId="19" fillId="0" borderId="0" xfId="3" applyFont="1" applyAlignment="1">
      <alignment vertical="top" wrapText="1"/>
    </xf>
    <xf numFmtId="0" fontId="12" fillId="0" borderId="0" xfId="3" applyFont="1" applyBorder="1" applyAlignment="1">
      <alignment horizontal="left" vertical="top"/>
    </xf>
    <xf numFmtId="0" fontId="25" fillId="0" borderId="0" xfId="3" applyFont="1" applyBorder="1" applyAlignment="1">
      <alignment horizontal="left" vertical="center"/>
    </xf>
    <xf numFmtId="0" fontId="25" fillId="0" borderId="0" xfId="3" applyFont="1" applyBorder="1" applyAlignment="1" applyProtection="1">
      <alignment horizontal="left" vertical="top" wrapText="1"/>
      <protection locked="0"/>
    </xf>
    <xf numFmtId="0" fontId="24" fillId="0" borderId="0" xfId="6" applyAlignment="1">
      <alignment horizontal="center" vertical="center"/>
    </xf>
    <xf numFmtId="0" fontId="24" fillId="0" borderId="0" xfId="6" applyAlignment="1">
      <alignment vertical="center"/>
    </xf>
    <xf numFmtId="0" fontId="28" fillId="0" borderId="0" xfId="6" applyFont="1" applyAlignment="1">
      <alignment vertical="center"/>
    </xf>
    <xf numFmtId="0" fontId="30" fillId="0" borderId="0" xfId="6" applyFont="1" applyAlignment="1">
      <alignment vertical="center"/>
    </xf>
    <xf numFmtId="0" fontId="27" fillId="0" borderId="0" xfId="6" applyFont="1" applyAlignment="1">
      <alignment horizontal="center" vertical="center"/>
    </xf>
    <xf numFmtId="0" fontId="27" fillId="0" borderId="0" xfId="6" applyFont="1" applyAlignment="1">
      <alignment vertical="center"/>
    </xf>
    <xf numFmtId="0" fontId="27" fillId="0" borderId="0" xfId="6" applyFont="1" applyAlignment="1">
      <alignment horizontal="right" vertical="center"/>
    </xf>
    <xf numFmtId="180" fontId="24" fillId="0" borderId="125" xfId="6" applyNumberFormat="1" applyFont="1" applyBorder="1" applyAlignment="1">
      <alignment horizontal="center" vertical="center"/>
    </xf>
    <xf numFmtId="180" fontId="24" fillId="0" borderId="126" xfId="6" applyNumberFormat="1" applyFont="1" applyBorder="1" applyAlignment="1">
      <alignment horizontal="center" vertical="center"/>
    </xf>
    <xf numFmtId="180" fontId="24" fillId="0" borderId="131" xfId="6" applyNumberFormat="1" applyFont="1" applyBorder="1" applyAlignment="1">
      <alignment horizontal="center" vertical="center"/>
    </xf>
    <xf numFmtId="180" fontId="24" fillId="0" borderId="132" xfId="6" applyNumberFormat="1" applyFont="1" applyBorder="1" applyAlignment="1">
      <alignment horizontal="center" vertical="center"/>
    </xf>
    <xf numFmtId="180" fontId="24" fillId="0" borderId="135" xfId="6" applyNumberFormat="1" applyFont="1" applyBorder="1" applyAlignment="1">
      <alignment horizontal="center" vertical="center"/>
    </xf>
    <xf numFmtId="180" fontId="24" fillId="0" borderId="52" xfId="6" applyNumberFormat="1" applyFont="1" applyBorder="1" applyAlignment="1">
      <alignment horizontal="center" vertical="center"/>
    </xf>
    <xf numFmtId="180" fontId="24" fillId="0" borderId="138" xfId="6" applyNumberFormat="1" applyFont="1" applyBorder="1" applyAlignment="1">
      <alignment horizontal="center" vertical="center"/>
    </xf>
    <xf numFmtId="180" fontId="24" fillId="0" borderId="139" xfId="6" applyNumberFormat="1" applyFont="1" applyBorder="1" applyAlignment="1">
      <alignment horizontal="center" vertical="center"/>
    </xf>
    <xf numFmtId="0" fontId="24" fillId="0" borderId="0" xfId="6" applyAlignment="1">
      <alignment horizontal="left" vertical="center"/>
    </xf>
    <xf numFmtId="0" fontId="24" fillId="0" borderId="0" xfId="6" applyFont="1" applyAlignment="1">
      <alignment vertical="center"/>
    </xf>
    <xf numFmtId="0" fontId="27" fillId="0" borderId="0" xfId="6" applyFont="1" applyBorder="1" applyAlignment="1">
      <alignment horizontal="center" vertical="center"/>
    </xf>
    <xf numFmtId="0" fontId="27" fillId="9" borderId="1" xfId="6" quotePrefix="1" applyFont="1" applyFill="1" applyBorder="1" applyAlignment="1">
      <alignment horizontal="center" vertical="center"/>
    </xf>
    <xf numFmtId="14" fontId="33" fillId="0" borderId="0" xfId="6" applyNumberFormat="1" applyFont="1" applyBorder="1" applyAlignment="1">
      <alignment vertical="center"/>
    </xf>
    <xf numFmtId="38" fontId="27" fillId="0" borderId="0" xfId="7" applyFont="1" applyBorder="1" applyAlignment="1">
      <alignment horizontal="center" vertical="center"/>
    </xf>
    <xf numFmtId="0" fontId="34" fillId="0" borderId="0" xfId="6" applyFont="1" applyBorder="1" applyAlignment="1">
      <alignment vertical="center"/>
    </xf>
    <xf numFmtId="0" fontId="27" fillId="0" borderId="140" xfId="6" applyFont="1" applyBorder="1" applyAlignment="1">
      <alignment vertical="center"/>
    </xf>
    <xf numFmtId="0" fontId="27" fillId="0" borderId="144" xfId="6" applyFont="1" applyBorder="1" applyAlignment="1">
      <alignment vertical="center"/>
    </xf>
    <xf numFmtId="0" fontId="27" fillId="0" borderId="150" xfId="6" applyFont="1" applyBorder="1" applyAlignment="1">
      <alignment vertical="center"/>
    </xf>
    <xf numFmtId="0" fontId="27" fillId="0" borderId="114" xfId="6" applyFont="1" applyBorder="1" applyAlignment="1">
      <alignment horizontal="center" vertical="center"/>
    </xf>
    <xf numFmtId="0" fontId="27" fillId="0" borderId="109" xfId="6" applyFont="1" applyBorder="1" applyAlignment="1">
      <alignment horizontal="center" vertical="center"/>
    </xf>
    <xf numFmtId="0" fontId="27" fillId="0" borderId="151" xfId="6" applyFont="1" applyBorder="1" applyAlignment="1">
      <alignment horizontal="center" vertical="center"/>
    </xf>
    <xf numFmtId="0" fontId="27" fillId="0" borderId="112" xfId="6" applyFont="1" applyBorder="1" applyAlignment="1">
      <alignment horizontal="center" vertical="center"/>
    </xf>
    <xf numFmtId="0" fontId="27" fillId="0" borderId="122" xfId="6" applyFont="1" applyBorder="1" applyAlignment="1">
      <alignment horizontal="center" vertical="center"/>
    </xf>
    <xf numFmtId="0" fontId="27" fillId="0" borderId="152" xfId="6" applyFont="1" applyBorder="1" applyAlignment="1">
      <alignment vertical="center"/>
    </xf>
    <xf numFmtId="0" fontId="27" fillId="0" borderId="153" xfId="6" applyFont="1" applyBorder="1" applyAlignment="1">
      <alignment horizontal="center" vertical="center"/>
    </xf>
    <xf numFmtId="0" fontId="27" fillId="0" borderId="154" xfId="6" applyFont="1" applyBorder="1" applyAlignment="1">
      <alignment horizontal="center" vertical="center"/>
    </xf>
    <xf numFmtId="0" fontId="27" fillId="0" borderId="155" xfId="6" applyFont="1" applyBorder="1" applyAlignment="1">
      <alignment horizontal="center" vertical="center"/>
    </xf>
    <xf numFmtId="0" fontId="30" fillId="0" borderId="140" xfId="6" applyFont="1" applyBorder="1" applyAlignment="1">
      <alignment vertical="center" shrinkToFit="1"/>
    </xf>
    <xf numFmtId="0" fontId="27" fillId="9" borderId="121" xfId="6" applyFont="1" applyFill="1" applyBorder="1" applyAlignment="1">
      <alignment horizontal="center" vertical="center"/>
    </xf>
    <xf numFmtId="181" fontId="27" fillId="9" borderId="107" xfId="6" applyNumberFormat="1" applyFont="1" applyFill="1" applyBorder="1" applyAlignment="1">
      <alignment vertical="center"/>
    </xf>
    <xf numFmtId="181" fontId="27" fillId="9" borderId="3" xfId="6" applyNumberFormat="1" applyFont="1" applyFill="1" applyBorder="1" applyAlignment="1">
      <alignment vertical="center"/>
    </xf>
    <xf numFmtId="0" fontId="27" fillId="9" borderId="1" xfId="6" applyFont="1" applyFill="1" applyBorder="1" applyAlignment="1">
      <alignment horizontal="center" vertical="center"/>
    </xf>
    <xf numFmtId="181" fontId="27" fillId="0" borderId="107" xfId="6" applyNumberFormat="1" applyFont="1" applyBorder="1" applyAlignment="1">
      <alignment vertical="center"/>
    </xf>
    <xf numFmtId="181" fontId="27" fillId="0" borderId="156" xfId="6" applyNumberFormat="1" applyFont="1" applyBorder="1" applyAlignment="1">
      <alignment vertical="center"/>
    </xf>
    <xf numFmtId="182" fontId="27" fillId="9" borderId="107" xfId="6" applyNumberFormat="1" applyFont="1" applyFill="1" applyBorder="1" applyAlignment="1">
      <alignment vertical="center"/>
    </xf>
    <xf numFmtId="182" fontId="27" fillId="9" borderId="3" xfId="6" applyNumberFormat="1" applyFont="1" applyFill="1" applyBorder="1" applyAlignment="1">
      <alignment vertical="center"/>
    </xf>
    <xf numFmtId="182" fontId="27" fillId="0" borderId="1" xfId="6" applyNumberFormat="1" applyFont="1" applyBorder="1" applyAlignment="1">
      <alignment vertical="center"/>
    </xf>
    <xf numFmtId="182" fontId="27" fillId="0" borderId="156" xfId="6" applyNumberFormat="1" applyFont="1" applyBorder="1" applyAlignment="1">
      <alignment vertical="center"/>
    </xf>
    <xf numFmtId="183" fontId="27" fillId="9" borderId="107" xfId="6" applyNumberFormat="1" applyFont="1" applyFill="1" applyBorder="1" applyAlignment="1">
      <alignment vertical="center"/>
    </xf>
    <xf numFmtId="183" fontId="27" fillId="9" borderId="1" xfId="6" applyNumberFormat="1" applyFont="1" applyFill="1" applyBorder="1" applyAlignment="1">
      <alignment vertical="center"/>
    </xf>
    <xf numFmtId="183" fontId="27" fillId="0" borderId="1" xfId="6" applyNumberFormat="1" applyFont="1" applyBorder="1" applyAlignment="1">
      <alignment vertical="center"/>
    </xf>
    <xf numFmtId="183" fontId="27" fillId="0" borderId="156" xfId="6" applyNumberFormat="1" applyFont="1" applyBorder="1" applyAlignment="1">
      <alignment vertical="center"/>
    </xf>
    <xf numFmtId="181" fontId="27" fillId="9" borderId="1" xfId="6" applyNumberFormat="1" applyFont="1" applyFill="1" applyBorder="1" applyAlignment="1">
      <alignment vertical="center"/>
    </xf>
    <xf numFmtId="181" fontId="27" fillId="0" borderId="1" xfId="6" applyNumberFormat="1" applyFont="1" applyBorder="1" applyAlignment="1">
      <alignment vertical="center"/>
    </xf>
    <xf numFmtId="0" fontId="30" fillId="0" borderId="144" xfId="6" applyFont="1" applyBorder="1" applyAlignment="1">
      <alignment vertical="center" shrinkToFit="1"/>
    </xf>
    <xf numFmtId="0" fontId="30" fillId="0" borderId="144" xfId="6" applyFont="1" applyBorder="1" applyAlignment="1">
      <alignment vertical="center"/>
    </xf>
    <xf numFmtId="0" fontId="27" fillId="0" borderId="157" xfId="6" applyFont="1" applyBorder="1" applyAlignment="1">
      <alignment vertical="center"/>
    </xf>
    <xf numFmtId="0" fontId="27" fillId="10" borderId="114" xfId="6" applyFont="1" applyFill="1" applyBorder="1" applyAlignment="1">
      <alignment horizontal="center" vertical="center"/>
    </xf>
    <xf numFmtId="0" fontId="27" fillId="10" borderId="158" xfId="6" applyFont="1" applyFill="1" applyBorder="1" applyAlignment="1">
      <alignment horizontal="center" vertical="center"/>
    </xf>
    <xf numFmtId="181" fontId="27" fillId="0" borderId="114" xfId="6" applyNumberFormat="1" applyFont="1" applyBorder="1" applyAlignment="1">
      <alignment vertical="center"/>
    </xf>
    <xf numFmtId="181" fontId="27" fillId="0" borderId="151" xfId="6" applyNumberFormat="1" applyFont="1" applyBorder="1" applyAlignment="1">
      <alignment vertical="center"/>
    </xf>
    <xf numFmtId="182" fontId="27" fillId="0" borderId="109" xfId="6" applyNumberFormat="1" applyFont="1" applyBorder="1" applyAlignment="1">
      <alignment vertical="center"/>
    </xf>
    <xf numFmtId="182" fontId="27" fillId="0" borderId="151" xfId="6" applyNumberFormat="1" applyFont="1" applyBorder="1" applyAlignment="1">
      <alignment vertical="center"/>
    </xf>
    <xf numFmtId="183" fontId="27" fillId="10" borderId="114" xfId="6" applyNumberFormat="1" applyFont="1" applyFill="1" applyBorder="1" applyAlignment="1">
      <alignment horizontal="center" vertical="center"/>
    </xf>
    <xf numFmtId="183" fontId="27" fillId="10" borderId="109" xfId="6" applyNumberFormat="1" applyFont="1" applyFill="1" applyBorder="1" applyAlignment="1">
      <alignment horizontal="center" vertical="center"/>
    </xf>
    <xf numFmtId="183" fontId="27" fillId="0" borderId="109" xfId="6" applyNumberFormat="1" applyFont="1" applyBorder="1" applyAlignment="1">
      <alignment vertical="center"/>
    </xf>
    <xf numFmtId="183" fontId="27" fillId="0" borderId="151" xfId="6" applyNumberFormat="1" applyFont="1" applyBorder="1" applyAlignment="1">
      <alignment vertical="center"/>
    </xf>
    <xf numFmtId="181" fontId="27" fillId="10" borderId="114" xfId="6" applyNumberFormat="1" applyFont="1" applyFill="1" applyBorder="1" applyAlignment="1">
      <alignment horizontal="center" vertical="center"/>
    </xf>
    <xf numFmtId="181" fontId="27" fillId="10" borderId="158" xfId="6" applyNumberFormat="1" applyFont="1" applyFill="1" applyBorder="1" applyAlignment="1">
      <alignment horizontal="center" vertical="center"/>
    </xf>
    <xf numFmtId="181" fontId="27" fillId="0" borderId="109" xfId="6" applyNumberFormat="1" applyFont="1" applyBorder="1" applyAlignment="1">
      <alignment vertical="center"/>
    </xf>
    <xf numFmtId="0" fontId="27" fillId="0" borderId="159" xfId="6" applyFont="1" applyFill="1" applyBorder="1" applyAlignment="1">
      <alignment vertical="center"/>
    </xf>
    <xf numFmtId="0" fontId="27" fillId="0" borderId="145" xfId="6" applyFont="1" applyFill="1" applyBorder="1" applyAlignment="1">
      <alignment horizontal="center" vertical="center"/>
    </xf>
    <xf numFmtId="0" fontId="27" fillId="0" borderId="19" xfId="6" applyFont="1" applyFill="1" applyBorder="1" applyAlignment="1">
      <alignment horizontal="center" vertical="center"/>
    </xf>
    <xf numFmtId="183" fontId="27" fillId="0" borderId="153" xfId="6" applyNumberFormat="1" applyFont="1" applyBorder="1" applyAlignment="1">
      <alignment horizontal="center" vertical="center"/>
    </xf>
    <xf numFmtId="183" fontId="27" fillId="0" borderId="154" xfId="6" applyNumberFormat="1" applyFont="1" applyBorder="1" applyAlignment="1">
      <alignment horizontal="center" vertical="center"/>
    </xf>
    <xf numFmtId="183" fontId="27" fillId="9" borderId="3" xfId="6" applyNumberFormat="1" applyFont="1" applyFill="1" applyBorder="1" applyAlignment="1">
      <alignment vertical="center"/>
    </xf>
    <xf numFmtId="182" fontId="27" fillId="10" borderId="107" xfId="6" applyNumberFormat="1" applyFont="1" applyFill="1" applyBorder="1" applyAlignment="1">
      <alignment horizontal="center" vertical="center"/>
    </xf>
    <xf numFmtId="182" fontId="27" fillId="10" borderId="3" xfId="6" applyNumberFormat="1" applyFont="1" applyFill="1" applyBorder="1" applyAlignment="1">
      <alignment horizontal="center" vertical="center"/>
    </xf>
    <xf numFmtId="182" fontId="27" fillId="10" borderId="1" xfId="6" applyNumberFormat="1" applyFont="1" applyFill="1" applyBorder="1" applyAlignment="1">
      <alignment horizontal="center" vertical="center"/>
    </xf>
    <xf numFmtId="182" fontId="27" fillId="10" borderId="156" xfId="6" applyNumberFormat="1" applyFont="1" applyFill="1" applyBorder="1" applyAlignment="1">
      <alignment horizontal="center" vertical="center"/>
    </xf>
    <xf numFmtId="0" fontId="27" fillId="0" borderId="144" xfId="6" applyFont="1" applyBorder="1" applyAlignment="1">
      <alignment vertical="center" wrapText="1"/>
    </xf>
    <xf numFmtId="0" fontId="27" fillId="0" borderId="157" xfId="6" applyFont="1" applyFill="1" applyBorder="1" applyAlignment="1">
      <alignment vertical="center"/>
    </xf>
    <xf numFmtId="0" fontId="27" fillId="0" borderId="109" xfId="6" applyFont="1" applyFill="1" applyBorder="1" applyAlignment="1">
      <alignment horizontal="center" vertical="center"/>
    </xf>
    <xf numFmtId="183" fontId="27" fillId="10" borderId="158" xfId="6" applyNumberFormat="1" applyFont="1" applyFill="1" applyBorder="1" applyAlignment="1">
      <alignment horizontal="center" vertical="center"/>
    </xf>
    <xf numFmtId="182" fontId="27" fillId="10" borderId="114" xfId="6" applyNumberFormat="1" applyFont="1" applyFill="1" applyBorder="1" applyAlignment="1">
      <alignment horizontal="center" vertical="center"/>
    </xf>
    <xf numFmtId="182" fontId="27" fillId="10" borderId="158" xfId="6" applyNumberFormat="1" applyFont="1" applyFill="1" applyBorder="1" applyAlignment="1">
      <alignment horizontal="center" vertical="center"/>
    </xf>
    <xf numFmtId="182" fontId="27" fillId="10" borderId="109" xfId="6" applyNumberFormat="1" applyFont="1" applyFill="1" applyBorder="1" applyAlignment="1">
      <alignment horizontal="center" vertical="center"/>
    </xf>
    <xf numFmtId="182" fontId="27" fillId="10" borderId="151" xfId="6" applyNumberFormat="1" applyFont="1" applyFill="1" applyBorder="1" applyAlignment="1">
      <alignment horizontal="center" vertical="center"/>
    </xf>
    <xf numFmtId="0" fontId="27" fillId="0" borderId="150" xfId="6" applyFont="1" applyBorder="1" applyAlignment="1">
      <alignment vertical="center" wrapText="1"/>
    </xf>
    <xf numFmtId="0" fontId="27" fillId="0" borderId="160" xfId="6" applyFont="1" applyBorder="1" applyAlignment="1">
      <alignment vertical="center"/>
    </xf>
    <xf numFmtId="0" fontId="27" fillId="10" borderId="161" xfId="6" applyFont="1" applyFill="1" applyBorder="1" applyAlignment="1">
      <alignment horizontal="center" vertical="center"/>
    </xf>
    <xf numFmtId="0" fontId="27" fillId="10" borderId="137" xfId="6" applyFont="1" applyFill="1" applyBorder="1" applyAlignment="1">
      <alignment horizontal="center" vertical="center"/>
    </xf>
    <xf numFmtId="0" fontId="27" fillId="10" borderId="123" xfId="6" applyFont="1" applyFill="1" applyBorder="1" applyAlignment="1">
      <alignment horizontal="center" vertical="center"/>
    </xf>
    <xf numFmtId="0" fontId="27" fillId="10" borderId="124" xfId="6" applyFont="1" applyFill="1" applyBorder="1" applyAlignment="1">
      <alignment horizontal="center" vertical="center"/>
    </xf>
    <xf numFmtId="182" fontId="27" fillId="0" borderId="123" xfId="6" applyNumberFormat="1" applyFont="1" applyBorder="1" applyAlignment="1">
      <alignment vertical="center"/>
    </xf>
    <xf numFmtId="183" fontId="27" fillId="10" borderId="161" xfId="6" applyNumberFormat="1" applyFont="1" applyFill="1" applyBorder="1" applyAlignment="1">
      <alignment horizontal="center" vertical="center"/>
    </xf>
    <xf numFmtId="183" fontId="27" fillId="10" borderId="137" xfId="6" applyNumberFormat="1" applyFont="1" applyFill="1" applyBorder="1" applyAlignment="1">
      <alignment horizontal="center" vertical="center"/>
    </xf>
    <xf numFmtId="181" fontId="27" fillId="0" borderId="123" xfId="6" applyNumberFormat="1" applyFont="1" applyBorder="1" applyAlignment="1">
      <alignment vertical="center"/>
    </xf>
    <xf numFmtId="181" fontId="27" fillId="0" borderId="124" xfId="6" applyNumberFormat="1" applyFont="1" applyBorder="1" applyAlignment="1">
      <alignment vertical="center"/>
    </xf>
    <xf numFmtId="0" fontId="27" fillId="0" borderId="160" xfId="6" applyFont="1" applyBorder="1" applyAlignment="1">
      <alignment vertical="center" wrapText="1"/>
    </xf>
    <xf numFmtId="182" fontId="27" fillId="0" borderId="161" xfId="6" applyNumberFormat="1" applyFont="1" applyBorder="1" applyAlignment="1">
      <alignment horizontal="center" vertical="center"/>
    </xf>
    <xf numFmtId="0" fontId="27" fillId="0" borderId="136" xfId="6" applyFont="1" applyBorder="1" applyAlignment="1">
      <alignment horizontal="left" vertical="center"/>
    </xf>
    <xf numFmtId="0" fontId="30" fillId="0" borderId="142" xfId="6" applyFont="1" applyBorder="1" applyAlignment="1">
      <alignment vertical="center"/>
    </xf>
    <xf numFmtId="0" fontId="27" fillId="0" borderId="142" xfId="6" applyFont="1" applyBorder="1" applyAlignment="1">
      <alignment vertical="center" wrapText="1"/>
    </xf>
    <xf numFmtId="0" fontId="36" fillId="0" borderId="0" xfId="6" applyFont="1" applyBorder="1" applyAlignment="1">
      <alignment vertical="center"/>
    </xf>
    <xf numFmtId="182" fontId="27" fillId="0" borderId="0" xfId="6" applyNumberFormat="1" applyFont="1" applyBorder="1" applyAlignment="1">
      <alignment horizontal="center" vertical="center"/>
    </xf>
    <xf numFmtId="0" fontId="27" fillId="0" borderId="0" xfId="6" applyFont="1" applyBorder="1" applyAlignment="1">
      <alignment horizontal="left" vertical="center"/>
    </xf>
    <xf numFmtId="0" fontId="30" fillId="0" borderId="0" xfId="6" applyFont="1" applyBorder="1" applyAlignment="1">
      <alignment vertical="center"/>
    </xf>
    <xf numFmtId="0" fontId="27" fillId="0" borderId="0" xfId="6" applyFont="1" applyBorder="1" applyAlignment="1">
      <alignment vertical="center" wrapText="1"/>
    </xf>
    <xf numFmtId="0" fontId="27" fillId="0" borderId="162" xfId="6" applyFont="1" applyBorder="1" applyAlignment="1">
      <alignment vertical="center"/>
    </xf>
    <xf numFmtId="0" fontId="27" fillId="0" borderId="163" xfId="6" applyFont="1" applyBorder="1" applyAlignment="1">
      <alignment vertical="center"/>
    </xf>
    <xf numFmtId="0" fontId="27" fillId="0" borderId="164" xfId="6" applyFont="1" applyBorder="1" applyAlignment="1">
      <alignment vertical="center"/>
    </xf>
    <xf numFmtId="0" fontId="27" fillId="0" borderId="165" xfId="6" applyFont="1" applyBorder="1" applyAlignment="1">
      <alignment vertical="center"/>
    </xf>
    <xf numFmtId="0" fontId="27" fillId="0" borderId="166" xfId="6" applyFont="1" applyBorder="1" applyAlignment="1">
      <alignment vertical="center"/>
    </xf>
    <xf numFmtId="0" fontId="27" fillId="0" borderId="167" xfId="6" applyFont="1" applyBorder="1" applyAlignment="1">
      <alignment vertical="center"/>
    </xf>
    <xf numFmtId="0" fontId="27" fillId="11" borderId="158" xfId="6" applyFont="1" applyFill="1" applyBorder="1" applyAlignment="1">
      <alignment horizontal="center" vertical="center"/>
    </xf>
    <xf numFmtId="0" fontId="27" fillId="11" borderId="109" xfId="6" applyFont="1" applyFill="1" applyBorder="1" applyAlignment="1">
      <alignment horizontal="center" vertical="center"/>
    </xf>
    <xf numFmtId="0" fontId="27" fillId="11" borderId="151" xfId="6" applyFont="1" applyFill="1" applyBorder="1" applyAlignment="1">
      <alignment horizontal="center" vertical="center"/>
    </xf>
    <xf numFmtId="0" fontId="27" fillId="11" borderId="114" xfId="6" applyFont="1" applyFill="1" applyBorder="1" applyAlignment="1">
      <alignment horizontal="center" vertical="center"/>
    </xf>
    <xf numFmtId="0" fontId="27" fillId="0" borderId="171" xfId="6" applyFont="1" applyBorder="1" applyAlignment="1">
      <alignment horizontal="center" vertical="center"/>
    </xf>
    <xf numFmtId="0" fontId="27" fillId="0" borderId="172" xfId="6" applyFont="1" applyBorder="1" applyAlignment="1">
      <alignment horizontal="center" vertical="center"/>
    </xf>
    <xf numFmtId="0" fontId="27" fillId="10" borderId="154" xfId="6" applyFont="1" applyFill="1" applyBorder="1" applyAlignment="1">
      <alignment vertical="center"/>
    </xf>
    <xf numFmtId="0" fontId="27" fillId="10" borderId="155" xfId="6" applyFont="1" applyFill="1" applyBorder="1" applyAlignment="1">
      <alignment vertical="center"/>
    </xf>
    <xf numFmtId="0" fontId="27" fillId="10" borderId="129" xfId="6" applyFont="1" applyFill="1" applyBorder="1" applyAlignment="1">
      <alignment horizontal="center" vertical="center"/>
    </xf>
    <xf numFmtId="0" fontId="27" fillId="10" borderId="130" xfId="6" applyFont="1" applyFill="1" applyBorder="1" applyAlignment="1">
      <alignment horizontal="center" vertical="center"/>
    </xf>
    <xf numFmtId="0" fontId="27" fillId="10" borderId="162" xfId="6" applyFont="1" applyFill="1" applyBorder="1" applyAlignment="1">
      <alignment horizontal="center" vertical="center"/>
    </xf>
    <xf numFmtId="0" fontId="27" fillId="10" borderId="164" xfId="6" applyFont="1" applyFill="1" applyBorder="1" applyAlignment="1">
      <alignment horizontal="center" vertical="center"/>
    </xf>
    <xf numFmtId="38" fontId="27" fillId="0" borderId="35" xfId="7" applyFont="1" applyBorder="1" applyAlignment="1">
      <alignment horizontal="center" vertical="center"/>
    </xf>
    <xf numFmtId="38" fontId="27" fillId="0" borderId="175" xfId="7" applyFont="1" applyBorder="1" applyAlignment="1">
      <alignment vertical="center"/>
    </xf>
    <xf numFmtId="0" fontId="27" fillId="0" borderId="176" xfId="6" applyFont="1" applyBorder="1" applyAlignment="1">
      <alignment horizontal="center" vertical="center"/>
    </xf>
    <xf numFmtId="0" fontId="27" fillId="10" borderId="117" xfId="6" applyFont="1" applyFill="1" applyBorder="1" applyAlignment="1">
      <alignment horizontal="center" vertical="center"/>
    </xf>
    <xf numFmtId="0" fontId="27" fillId="10" borderId="6" xfId="6" applyFont="1" applyFill="1" applyBorder="1" applyAlignment="1">
      <alignment horizontal="center" vertical="center"/>
    </xf>
    <xf numFmtId="0" fontId="27" fillId="10" borderId="145" xfId="6" applyFont="1" applyFill="1" applyBorder="1" applyAlignment="1">
      <alignment horizontal="center" vertical="center"/>
    </xf>
    <xf numFmtId="0" fontId="27" fillId="10" borderId="146" xfId="6" applyFont="1" applyFill="1" applyBorder="1" applyAlignment="1">
      <alignment horizontal="center" vertical="center"/>
    </xf>
    <xf numFmtId="38" fontId="27" fillId="0" borderId="179" xfId="7" applyFont="1" applyBorder="1" applyAlignment="1">
      <alignment vertical="center"/>
    </xf>
    <xf numFmtId="0" fontId="27" fillId="0" borderId="49" xfId="6" applyFont="1" applyBorder="1" applyAlignment="1">
      <alignment horizontal="center" vertical="center"/>
    </xf>
    <xf numFmtId="0" fontId="27" fillId="0" borderId="180" xfId="6" applyFont="1" applyBorder="1" applyAlignment="1">
      <alignment horizontal="center" vertical="center"/>
    </xf>
    <xf numFmtId="0" fontId="27" fillId="0" borderId="106" xfId="6" applyFont="1" applyFill="1" applyBorder="1" applyAlignment="1">
      <alignment horizontal="center" vertical="center"/>
    </xf>
    <xf numFmtId="0" fontId="27" fillId="0" borderId="4" xfId="6" applyFont="1" applyFill="1" applyBorder="1" applyAlignment="1">
      <alignment horizontal="center" vertical="center"/>
    </xf>
    <xf numFmtId="0" fontId="27" fillId="0" borderId="101" xfId="6" applyFont="1" applyFill="1" applyBorder="1" applyAlignment="1">
      <alignment horizontal="center" vertical="center"/>
    </xf>
    <xf numFmtId="0" fontId="27" fillId="10" borderId="63" xfId="6" applyFont="1" applyFill="1" applyBorder="1" applyAlignment="1">
      <alignment horizontal="center" vertical="center"/>
    </xf>
    <xf numFmtId="0" fontId="27" fillId="10" borderId="5" xfId="6" applyFont="1" applyFill="1" applyBorder="1" applyAlignment="1">
      <alignment horizontal="center" vertical="center"/>
    </xf>
    <xf numFmtId="0" fontId="27" fillId="10" borderId="148" xfId="6" applyFont="1" applyFill="1" applyBorder="1" applyAlignment="1">
      <alignment horizontal="center" vertical="center"/>
    </xf>
    <xf numFmtId="0" fontId="27" fillId="10" borderId="149" xfId="6" applyFont="1" applyFill="1" applyBorder="1" applyAlignment="1">
      <alignment horizontal="center" vertical="center"/>
    </xf>
    <xf numFmtId="0" fontId="36" fillId="0" borderId="148" xfId="6" applyFont="1" applyBorder="1" applyAlignment="1">
      <alignment vertical="center"/>
    </xf>
    <xf numFmtId="0" fontId="36" fillId="0" borderId="149" xfId="6" applyFont="1" applyBorder="1" applyAlignment="1">
      <alignment vertical="center"/>
    </xf>
    <xf numFmtId="38" fontId="27" fillId="0" borderId="181" xfId="7" applyFont="1" applyBorder="1" applyAlignment="1">
      <alignment horizontal="center" vertical="center"/>
    </xf>
    <xf numFmtId="38" fontId="27" fillId="0" borderId="182" xfId="7" applyFont="1" applyBorder="1" applyAlignment="1">
      <alignment vertical="center"/>
    </xf>
    <xf numFmtId="0" fontId="27" fillId="0" borderId="43" xfId="6" applyFont="1" applyBorder="1" applyAlignment="1">
      <alignment horizontal="center" vertical="center"/>
    </xf>
    <xf numFmtId="38" fontId="27" fillId="0" borderId="183" xfId="7" applyFont="1" applyBorder="1" applyAlignment="1">
      <alignment horizontal="center" vertical="center"/>
    </xf>
    <xf numFmtId="38" fontId="27" fillId="0" borderId="184" xfId="7" applyFont="1" applyBorder="1" applyAlignment="1">
      <alignment vertical="center"/>
    </xf>
    <xf numFmtId="38" fontId="27" fillId="0" borderId="0" xfId="6" applyNumberFormat="1" applyFont="1" applyAlignment="1">
      <alignment horizontal="center" vertical="center"/>
    </xf>
    <xf numFmtId="0" fontId="27" fillId="10" borderId="185" xfId="6" applyFont="1" applyFill="1" applyBorder="1" applyAlignment="1">
      <alignment horizontal="center" vertical="center"/>
    </xf>
    <xf numFmtId="181" fontId="27" fillId="0" borderId="35" xfId="6" applyNumberFormat="1" applyFont="1" applyFill="1" applyBorder="1" applyAlignment="1">
      <alignment horizontal="center" vertical="center"/>
    </xf>
    <xf numFmtId="181" fontId="27" fillId="0" borderId="180" xfId="6" applyNumberFormat="1" applyFont="1" applyFill="1" applyBorder="1" applyAlignment="1">
      <alignment horizontal="center" vertical="center"/>
    </xf>
    <xf numFmtId="0" fontId="27" fillId="10" borderId="35" xfId="6" applyFont="1" applyFill="1" applyBorder="1" applyAlignment="1">
      <alignment horizontal="center" vertical="center"/>
    </xf>
    <xf numFmtId="0" fontId="27" fillId="10" borderId="180" xfId="6" applyFont="1" applyFill="1" applyBorder="1" applyAlignment="1">
      <alignment horizontal="center" vertical="center"/>
    </xf>
    <xf numFmtId="181" fontId="27" fillId="0" borderId="186" xfId="6" applyNumberFormat="1" applyFont="1" applyBorder="1" applyAlignment="1">
      <alignment horizontal="center" vertical="center"/>
    </xf>
    <xf numFmtId="0" fontId="27" fillId="0" borderId="188" xfId="6" applyFont="1" applyBorder="1" applyAlignment="1">
      <alignment horizontal="center" vertical="center"/>
    </xf>
    <xf numFmtId="0" fontId="27" fillId="0" borderId="62" xfId="6" applyFont="1" applyBorder="1" applyAlignment="1">
      <alignment horizontal="center" vertical="center"/>
    </xf>
    <xf numFmtId="38" fontId="27" fillId="0" borderId="190" xfId="7" applyFont="1" applyBorder="1" applyAlignment="1">
      <alignment vertical="center"/>
    </xf>
    <xf numFmtId="0" fontId="27" fillId="0" borderId="191" xfId="6" applyFont="1" applyBorder="1" applyAlignment="1">
      <alignment horizontal="center" vertical="center"/>
    </xf>
    <xf numFmtId="181" fontId="27" fillId="0" borderId="192" xfId="6" applyNumberFormat="1" applyFont="1" applyFill="1" applyBorder="1" applyAlignment="1">
      <alignment horizontal="center" vertical="center"/>
    </xf>
    <xf numFmtId="0" fontId="27" fillId="10" borderId="45" xfId="6" applyFont="1" applyFill="1" applyBorder="1" applyAlignment="1">
      <alignment horizontal="center" vertical="center"/>
    </xf>
    <xf numFmtId="0" fontId="27" fillId="10" borderId="191" xfId="6" applyFont="1" applyFill="1" applyBorder="1" applyAlignment="1">
      <alignment horizontal="center" vertical="center"/>
    </xf>
    <xf numFmtId="181" fontId="27" fillId="0" borderId="193" xfId="6" applyNumberFormat="1" applyFont="1" applyBorder="1" applyAlignment="1">
      <alignment horizontal="center" vertical="center"/>
    </xf>
    <xf numFmtId="0" fontId="27" fillId="0" borderId="195" xfId="6" applyFont="1" applyBorder="1" applyAlignment="1">
      <alignment horizontal="center" vertical="center"/>
    </xf>
    <xf numFmtId="0" fontId="27" fillId="0" borderId="60" xfId="6" applyFont="1" applyBorder="1" applyAlignment="1">
      <alignment horizontal="center" vertical="center"/>
    </xf>
    <xf numFmtId="0" fontId="27" fillId="0" borderId="196" xfId="6" applyFont="1" applyBorder="1" applyAlignment="1">
      <alignment horizontal="center" vertical="center"/>
    </xf>
    <xf numFmtId="0" fontId="27" fillId="0" borderId="56" xfId="6" applyFont="1" applyBorder="1" applyAlignment="1">
      <alignment horizontal="center" vertical="center"/>
    </xf>
    <xf numFmtId="181" fontId="27" fillId="10" borderId="117" xfId="6" applyNumberFormat="1" applyFont="1" applyFill="1" applyBorder="1" applyAlignment="1">
      <alignment horizontal="center" vertical="center"/>
    </xf>
    <xf numFmtId="181" fontId="27" fillId="10" borderId="6" xfId="6" applyNumberFormat="1" applyFont="1" applyFill="1" applyBorder="1" applyAlignment="1">
      <alignment horizontal="center" vertical="center"/>
    </xf>
    <xf numFmtId="181" fontId="27" fillId="10" borderId="146" xfId="6" applyNumberFormat="1" applyFont="1" applyFill="1" applyBorder="1" applyAlignment="1">
      <alignment horizontal="center" vertical="center"/>
    </xf>
    <xf numFmtId="181" fontId="27" fillId="0" borderId="6" xfId="6" applyNumberFormat="1" applyFont="1" applyFill="1" applyBorder="1" applyAlignment="1">
      <alignment horizontal="center" vertical="center"/>
    </xf>
    <xf numFmtId="181" fontId="27" fillId="0" borderId="146" xfId="6" applyNumberFormat="1" applyFont="1" applyFill="1" applyBorder="1" applyAlignment="1">
      <alignment horizontal="center" vertical="center"/>
    </xf>
    <xf numFmtId="181" fontId="27" fillId="10" borderId="177" xfId="6" applyNumberFormat="1" applyFont="1" applyFill="1" applyBorder="1" applyAlignment="1">
      <alignment horizontal="center" vertical="center"/>
    </xf>
    <xf numFmtId="181" fontId="27" fillId="0" borderId="146" xfId="7" applyNumberFormat="1" applyFont="1" applyBorder="1" applyAlignment="1">
      <alignment horizontal="center" vertical="center"/>
    </xf>
    <xf numFmtId="0" fontId="27" fillId="0" borderId="177" xfId="6" applyFont="1" applyBorder="1" applyAlignment="1">
      <alignment horizontal="center" vertical="center"/>
    </xf>
    <xf numFmtId="0" fontId="27" fillId="0" borderId="61" xfId="6" applyFont="1" applyBorder="1" applyAlignment="1">
      <alignment horizontal="center" vertical="center"/>
    </xf>
    <xf numFmtId="38" fontId="27" fillId="0" borderId="107" xfId="7" applyFont="1" applyFill="1" applyBorder="1" applyAlignment="1">
      <alignment horizontal="center" vertical="center"/>
    </xf>
    <xf numFmtId="38" fontId="27" fillId="0" borderId="1" xfId="7" applyFont="1" applyFill="1" applyBorder="1" applyAlignment="1">
      <alignment horizontal="center" vertical="center"/>
    </xf>
    <xf numFmtId="38" fontId="27" fillId="0" borderId="103" xfId="7" applyFont="1" applyFill="1" applyBorder="1" applyAlignment="1">
      <alignment horizontal="center" vertical="center"/>
    </xf>
    <xf numFmtId="38" fontId="27" fillId="0" borderId="156" xfId="7" applyFont="1" applyFill="1" applyBorder="1" applyAlignment="1">
      <alignment horizontal="center" vertical="center"/>
    </xf>
    <xf numFmtId="0" fontId="27" fillId="10" borderId="107" xfId="6" applyFont="1" applyFill="1" applyBorder="1" applyAlignment="1">
      <alignment horizontal="center" vertical="center"/>
    </xf>
    <xf numFmtId="0" fontId="27" fillId="10" borderId="1" xfId="6" applyFont="1" applyFill="1" applyBorder="1" applyAlignment="1">
      <alignment horizontal="center" vertical="center"/>
    </xf>
    <xf numFmtId="0" fontId="27" fillId="0" borderId="102" xfId="6" applyFont="1" applyBorder="1" applyAlignment="1">
      <alignment horizontal="left" vertical="center"/>
    </xf>
    <xf numFmtId="0" fontId="27" fillId="0" borderId="11" xfId="6" applyFont="1" applyBorder="1" applyAlignment="1">
      <alignment horizontal="left" vertical="center"/>
    </xf>
    <xf numFmtId="0" fontId="27" fillId="0" borderId="103" xfId="6" applyFont="1" applyBorder="1" applyAlignment="1">
      <alignment horizontal="left" vertical="center"/>
    </xf>
    <xf numFmtId="184" fontId="27" fillId="0" borderId="35" xfId="7" applyNumberFormat="1" applyFont="1" applyBorder="1" applyAlignment="1">
      <alignment horizontal="center" vertical="center"/>
    </xf>
    <xf numFmtId="184" fontId="27" fillId="0" borderId="180" xfId="7" applyNumberFormat="1" applyFont="1" applyBorder="1" applyAlignment="1">
      <alignment horizontal="center" vertical="center"/>
    </xf>
    <xf numFmtId="184" fontId="27" fillId="0" borderId="192" xfId="7" applyNumberFormat="1" applyFont="1" applyBorder="1" applyAlignment="1">
      <alignment horizontal="center" vertical="center"/>
    </xf>
    <xf numFmtId="184" fontId="27" fillId="0" borderId="146" xfId="7" applyNumberFormat="1" applyFont="1" applyBorder="1" applyAlignment="1">
      <alignment horizontal="center" vertical="center"/>
    </xf>
    <xf numFmtId="38" fontId="27" fillId="0" borderId="87" xfId="7" applyFont="1" applyBorder="1" applyAlignment="1">
      <alignment vertical="center"/>
    </xf>
    <xf numFmtId="0" fontId="27" fillId="0" borderId="39" xfId="6" applyFont="1" applyBorder="1" applyAlignment="1">
      <alignment horizontal="center" vertical="center"/>
    </xf>
    <xf numFmtId="0" fontId="27" fillId="0" borderId="203" xfId="6" applyFont="1" applyBorder="1" applyAlignment="1">
      <alignment horizontal="center" vertical="center"/>
    </xf>
    <xf numFmtId="181" fontId="27" fillId="10" borderId="204" xfId="6" applyNumberFormat="1" applyFont="1" applyFill="1" applyBorder="1" applyAlignment="1">
      <alignment horizontal="center" vertical="center"/>
    </xf>
    <xf numFmtId="181" fontId="27" fillId="10" borderId="42" xfId="6" applyNumberFormat="1" applyFont="1" applyFill="1" applyBorder="1" applyAlignment="1">
      <alignment horizontal="center" vertical="center"/>
    </xf>
    <xf numFmtId="181" fontId="27" fillId="10" borderId="176" xfId="6" applyNumberFormat="1" applyFont="1" applyFill="1" applyBorder="1" applyAlignment="1">
      <alignment horizontal="center" vertical="center"/>
    </xf>
    <xf numFmtId="184" fontId="27" fillId="0" borderId="42" xfId="7" applyNumberFormat="1" applyFont="1" applyBorder="1" applyAlignment="1">
      <alignment horizontal="center" vertical="center"/>
    </xf>
    <xf numFmtId="184" fontId="27" fillId="0" borderId="176" xfId="7" applyNumberFormat="1" applyFont="1" applyBorder="1" applyAlignment="1">
      <alignment horizontal="center" vertical="center"/>
    </xf>
    <xf numFmtId="181" fontId="27" fillId="0" borderId="176" xfId="7" applyNumberFormat="1" applyFont="1" applyBorder="1" applyAlignment="1">
      <alignment horizontal="center" vertical="center"/>
    </xf>
    <xf numFmtId="38" fontId="27" fillId="0" borderId="206" xfId="7" applyFont="1" applyBorder="1" applyAlignment="1">
      <alignment vertical="center"/>
    </xf>
    <xf numFmtId="0" fontId="27" fillId="0" borderId="207" xfId="6" applyFont="1" applyBorder="1" applyAlignment="1">
      <alignment horizontal="center" vertical="center"/>
    </xf>
    <xf numFmtId="184" fontId="27" fillId="10" borderId="106" xfId="7" applyNumberFormat="1" applyFont="1" applyFill="1" applyBorder="1" applyAlignment="1">
      <alignment horizontal="center" vertical="center"/>
    </xf>
    <xf numFmtId="184" fontId="27" fillId="10" borderId="4" xfId="7" applyNumberFormat="1" applyFont="1" applyFill="1" applyBorder="1" applyAlignment="1">
      <alignment horizontal="center" vertical="center"/>
    </xf>
    <xf numFmtId="184" fontId="27" fillId="0" borderId="186" xfId="7" applyNumberFormat="1" applyFont="1" applyFill="1" applyBorder="1" applyAlignment="1">
      <alignment horizontal="center" vertical="center"/>
    </xf>
    <xf numFmtId="181" fontId="27" fillId="10" borderId="187" xfId="6" applyNumberFormat="1" applyFont="1" applyFill="1" applyBorder="1" applyAlignment="1">
      <alignment vertical="center"/>
    </xf>
    <xf numFmtId="181" fontId="27" fillId="0" borderId="188" xfId="6" applyNumberFormat="1" applyFont="1" applyBorder="1" applyAlignment="1">
      <alignment horizontal="center" vertical="center"/>
    </xf>
    <xf numFmtId="181" fontId="27" fillId="10" borderId="194" xfId="6" applyNumberFormat="1" applyFont="1" applyFill="1" applyBorder="1" applyAlignment="1">
      <alignment vertical="center"/>
    </xf>
    <xf numFmtId="181" fontId="27" fillId="10" borderId="146" xfId="7" applyNumberFormat="1" applyFont="1" applyFill="1" applyBorder="1" applyAlignment="1">
      <alignment horizontal="center" vertical="center"/>
    </xf>
    <xf numFmtId="184" fontId="27" fillId="10" borderId="117" xfId="7" applyNumberFormat="1" applyFont="1" applyFill="1" applyBorder="1" applyAlignment="1">
      <alignment horizontal="center" vertical="center"/>
    </xf>
    <xf numFmtId="184" fontId="27" fillId="10" borderId="6" xfId="7" applyNumberFormat="1" applyFont="1" applyFill="1" applyBorder="1" applyAlignment="1">
      <alignment horizontal="center" vertical="center"/>
    </xf>
    <xf numFmtId="38" fontId="27" fillId="0" borderId="35" xfId="7" applyNumberFormat="1" applyFont="1" applyBorder="1" applyAlignment="1">
      <alignment horizontal="center" vertical="center"/>
    </xf>
    <xf numFmtId="38" fontId="27" fillId="0" borderId="180" xfId="7" applyNumberFormat="1" applyFont="1" applyBorder="1" applyAlignment="1">
      <alignment horizontal="center" vertical="center"/>
    </xf>
    <xf numFmtId="184" fontId="27" fillId="10" borderId="35" xfId="7" applyNumberFormat="1" applyFont="1" applyFill="1" applyBorder="1" applyAlignment="1">
      <alignment horizontal="center" vertical="center"/>
    </xf>
    <xf numFmtId="184" fontId="27" fillId="0" borderId="186" xfId="7" applyNumberFormat="1" applyFont="1" applyBorder="1" applyAlignment="1">
      <alignment horizontal="center" vertical="center"/>
    </xf>
    <xf numFmtId="38" fontId="27" fillId="0" borderId="192" xfId="7" applyNumberFormat="1" applyFont="1" applyBorder="1" applyAlignment="1">
      <alignment horizontal="center" vertical="center"/>
    </xf>
    <xf numFmtId="184" fontId="27" fillId="0" borderId="193" xfId="7" applyNumberFormat="1" applyFont="1" applyBorder="1" applyAlignment="1">
      <alignment horizontal="center" vertical="center"/>
    </xf>
    <xf numFmtId="0" fontId="27" fillId="0" borderId="189" xfId="6" applyFont="1" applyBorder="1" applyAlignment="1">
      <alignment horizontal="center" vertical="center"/>
    </xf>
    <xf numFmtId="0" fontId="27" fillId="0" borderId="158" xfId="6" applyFont="1" applyBorder="1" applyAlignment="1">
      <alignment horizontal="center" vertical="center"/>
    </xf>
    <xf numFmtId="182" fontId="27" fillId="10" borderId="117" xfId="6" applyNumberFormat="1" applyFont="1" applyFill="1" applyBorder="1" applyAlignment="1">
      <alignment horizontal="center" vertical="center"/>
    </xf>
    <xf numFmtId="38" fontId="27" fillId="0" borderId="146" xfId="7" applyNumberFormat="1" applyFont="1" applyBorder="1" applyAlignment="1">
      <alignment horizontal="center" vertical="center"/>
    </xf>
    <xf numFmtId="184" fontId="27" fillId="10" borderId="177" xfId="7" applyNumberFormat="1" applyFont="1" applyFill="1" applyBorder="1" applyAlignment="1">
      <alignment horizontal="center" vertical="center"/>
    </xf>
    <xf numFmtId="183" fontId="27" fillId="10" borderId="117" xfId="6" applyNumberFormat="1" applyFont="1" applyFill="1" applyBorder="1" applyAlignment="1">
      <alignment horizontal="center" vertical="center"/>
    </xf>
    <xf numFmtId="184" fontId="27" fillId="9" borderId="35" xfId="7" applyNumberFormat="1" applyFont="1" applyFill="1" applyBorder="1" applyAlignment="1">
      <alignment horizontal="center" vertical="center"/>
    </xf>
    <xf numFmtId="184" fontId="27" fillId="9" borderId="180" xfId="7" applyNumberFormat="1" applyFont="1" applyFill="1" applyBorder="1" applyAlignment="1">
      <alignment horizontal="center" vertical="center"/>
    </xf>
    <xf numFmtId="184" fontId="27" fillId="9" borderId="192" xfId="7" applyNumberFormat="1" applyFont="1" applyFill="1" applyBorder="1" applyAlignment="1">
      <alignment horizontal="center" vertical="center"/>
    </xf>
    <xf numFmtId="0" fontId="27" fillId="0" borderId="210" xfId="6" applyFont="1" applyBorder="1" applyAlignment="1">
      <alignment horizontal="center" vertical="center"/>
    </xf>
    <xf numFmtId="0" fontId="27" fillId="0" borderId="167" xfId="6" applyFont="1" applyBorder="1" applyAlignment="1">
      <alignment horizontal="center" vertical="center"/>
    </xf>
    <xf numFmtId="181" fontId="27" fillId="10" borderId="111" xfId="6" applyNumberFormat="1" applyFont="1" applyFill="1" applyBorder="1" applyAlignment="1">
      <alignment horizontal="center" vertical="center"/>
    </xf>
    <xf numFmtId="181" fontId="27" fillId="10" borderId="112" xfId="6" applyNumberFormat="1" applyFont="1" applyFill="1" applyBorder="1" applyAlignment="1">
      <alignment horizontal="center" vertical="center"/>
    </xf>
    <xf numFmtId="181" fontId="27" fillId="10" borderId="167" xfId="6" applyNumberFormat="1" applyFont="1" applyFill="1" applyBorder="1" applyAlignment="1">
      <alignment horizontal="center" vertical="center"/>
    </xf>
    <xf numFmtId="184" fontId="27" fillId="9" borderId="112" xfId="7" applyNumberFormat="1" applyFont="1" applyFill="1" applyBorder="1" applyAlignment="1">
      <alignment horizontal="center" vertical="center"/>
    </xf>
    <xf numFmtId="184" fontId="27" fillId="9" borderId="167" xfId="7" applyNumberFormat="1" applyFont="1" applyFill="1" applyBorder="1" applyAlignment="1">
      <alignment horizontal="center" vertical="center"/>
    </xf>
    <xf numFmtId="184" fontId="27" fillId="10" borderId="211" xfId="7" applyNumberFormat="1" applyFont="1" applyFill="1" applyBorder="1" applyAlignment="1">
      <alignment horizontal="center" vertical="center"/>
    </xf>
    <xf numFmtId="184" fontId="27" fillId="0" borderId="167" xfId="7" applyNumberFormat="1" applyFont="1" applyBorder="1" applyAlignment="1">
      <alignment horizontal="center" vertical="center"/>
    </xf>
    <xf numFmtId="0" fontId="27" fillId="0" borderId="211" xfId="6" applyFont="1" applyBorder="1" applyAlignment="1">
      <alignment horizontal="center" vertical="center"/>
    </xf>
    <xf numFmtId="0" fontId="27" fillId="0" borderId="212" xfId="6" applyFont="1" applyBorder="1" applyAlignment="1">
      <alignment horizontal="center" vertical="center"/>
    </xf>
    <xf numFmtId="0" fontId="27" fillId="0" borderId="213" xfId="6" applyFont="1" applyBorder="1" applyAlignment="1">
      <alignment horizontal="center" vertical="center"/>
    </xf>
    <xf numFmtId="184" fontId="27" fillId="10" borderId="45" xfId="7" applyNumberFormat="1" applyFont="1" applyFill="1" applyBorder="1" applyAlignment="1">
      <alignment horizontal="center" vertical="center"/>
    </xf>
    <xf numFmtId="0" fontId="27" fillId="0" borderId="214" xfId="6" applyFont="1" applyBorder="1" applyAlignment="1">
      <alignment horizontal="center" vertical="center"/>
    </xf>
    <xf numFmtId="184" fontId="27" fillId="10" borderId="180" xfId="7" applyNumberFormat="1" applyFont="1" applyFill="1" applyBorder="1" applyAlignment="1">
      <alignment horizontal="center" vertical="center"/>
    </xf>
    <xf numFmtId="184" fontId="27" fillId="10" borderId="139" xfId="7" applyNumberFormat="1" applyFont="1" applyFill="1" applyBorder="1" applyAlignment="1">
      <alignment horizontal="center" vertical="center"/>
    </xf>
    <xf numFmtId="184" fontId="27" fillId="10" borderId="133" xfId="7" applyNumberFormat="1" applyFont="1" applyFill="1" applyBorder="1" applyAlignment="1">
      <alignment horizontal="center" vertical="center"/>
    </xf>
    <xf numFmtId="184" fontId="27" fillId="10" borderId="131" xfId="7" applyNumberFormat="1" applyFont="1" applyFill="1" applyBorder="1" applyAlignment="1">
      <alignment horizontal="center" vertical="center"/>
    </xf>
    <xf numFmtId="38" fontId="27" fillId="0" borderId="133" xfId="7" applyFont="1" applyFill="1" applyBorder="1" applyAlignment="1">
      <alignment horizontal="center" vertical="center"/>
    </xf>
    <xf numFmtId="38" fontId="27" fillId="0" borderId="131" xfId="7" applyFont="1" applyFill="1" applyBorder="1" applyAlignment="1">
      <alignment horizontal="center" vertical="center"/>
    </xf>
    <xf numFmtId="0" fontId="30" fillId="0" borderId="0" xfId="6" applyFont="1" applyAlignment="1">
      <alignment horizontal="left" vertical="center"/>
    </xf>
    <xf numFmtId="0" fontId="27" fillId="0" borderId="0" xfId="6" applyFont="1" applyFill="1" applyBorder="1" applyAlignment="1">
      <alignment vertical="center"/>
    </xf>
    <xf numFmtId="0" fontId="27" fillId="0" borderId="0" xfId="6" applyFont="1" applyFill="1" applyBorder="1" applyAlignment="1">
      <alignment vertical="center" wrapText="1"/>
    </xf>
    <xf numFmtId="0" fontId="27" fillId="0" borderId="0" xfId="6" applyFont="1" applyFill="1" applyBorder="1" applyAlignment="1">
      <alignment horizontal="center" vertical="center" wrapText="1"/>
    </xf>
    <xf numFmtId="0" fontId="27" fillId="0" borderId="0" xfId="6" applyFont="1" applyFill="1" applyBorder="1" applyAlignment="1">
      <alignment horizontal="center" vertical="center"/>
    </xf>
    <xf numFmtId="0" fontId="30" fillId="0" borderId="0" xfId="6" applyFont="1" applyFill="1" applyBorder="1" applyAlignment="1">
      <alignment vertical="center" wrapText="1"/>
    </xf>
    <xf numFmtId="0" fontId="27" fillId="0" borderId="0" xfId="6" applyFont="1" applyAlignment="1">
      <alignment horizontal="left" vertical="center"/>
    </xf>
    <xf numFmtId="0" fontId="27" fillId="0" borderId="161" xfId="6" applyFont="1" applyBorder="1" applyAlignment="1">
      <alignment vertical="center"/>
    </xf>
    <xf numFmtId="0" fontId="27" fillId="0" borderId="142" xfId="6" applyFont="1" applyBorder="1" applyAlignment="1">
      <alignment horizontal="centerContinuous" vertical="center"/>
    </xf>
    <xf numFmtId="0" fontId="27" fillId="0" borderId="143" xfId="6" applyFont="1" applyBorder="1" applyAlignment="1">
      <alignment horizontal="centerContinuous" vertical="center"/>
    </xf>
    <xf numFmtId="0" fontId="27" fillId="0" borderId="128" xfId="6" applyFont="1" applyBorder="1" applyAlignment="1">
      <alignment horizontal="left" vertical="center"/>
    </xf>
    <xf numFmtId="182" fontId="27" fillId="9" borderId="173" xfId="6" applyNumberFormat="1" applyFont="1" applyFill="1" applyBorder="1" applyAlignment="1">
      <alignment horizontal="center" vertical="center"/>
    </xf>
    <xf numFmtId="40" fontId="27" fillId="0" borderId="171" xfId="7" applyNumberFormat="1" applyFont="1" applyBorder="1" applyAlignment="1">
      <alignment horizontal="center" vertical="center"/>
    </xf>
    <xf numFmtId="38" fontId="27" fillId="0" borderId="171" xfId="7" applyFont="1" applyBorder="1" applyAlignment="1">
      <alignment horizontal="center" vertical="center"/>
    </xf>
    <xf numFmtId="40" fontId="27" fillId="9" borderId="171" xfId="7" applyNumberFormat="1" applyFont="1" applyFill="1" applyBorder="1" applyAlignment="1">
      <alignment horizontal="center" vertical="center"/>
    </xf>
    <xf numFmtId="0" fontId="27" fillId="9" borderId="60" xfId="6" applyFont="1" applyFill="1" applyBorder="1" applyAlignment="1">
      <alignment horizontal="center" vertical="center"/>
    </xf>
    <xf numFmtId="38" fontId="27" fillId="0" borderId="60" xfId="7" applyFont="1" applyBorder="1" applyAlignment="1">
      <alignment horizontal="center" vertical="center"/>
    </xf>
    <xf numFmtId="0" fontId="27" fillId="0" borderId="60" xfId="6" applyFont="1" applyFill="1" applyBorder="1" applyAlignment="1">
      <alignment horizontal="center" vertical="center"/>
    </xf>
    <xf numFmtId="0" fontId="27" fillId="0" borderId="219" xfId="6" applyFont="1" applyBorder="1" applyAlignment="1">
      <alignment horizontal="center" vertical="center"/>
    </xf>
    <xf numFmtId="0" fontId="27" fillId="0" borderId="48" xfId="6" applyFont="1" applyBorder="1" applyAlignment="1">
      <alignment vertical="center"/>
    </xf>
    <xf numFmtId="0" fontId="27" fillId="0" borderId="69" xfId="6" applyFont="1" applyBorder="1" applyAlignment="1">
      <alignment vertical="center"/>
    </xf>
    <xf numFmtId="38" fontId="27" fillId="0" borderId="0" xfId="6" applyNumberFormat="1" applyFont="1" applyBorder="1" applyAlignment="1">
      <alignment horizontal="center" vertical="center"/>
    </xf>
    <xf numFmtId="0" fontId="27" fillId="0" borderId="113" xfId="6" applyFont="1" applyBorder="1" applyAlignment="1">
      <alignment horizontal="centerContinuous" vertical="center"/>
    </xf>
    <xf numFmtId="0" fontId="27" fillId="0" borderId="220" xfId="6" applyFont="1" applyBorder="1" applyAlignment="1">
      <alignment horizontal="centerContinuous" vertical="center"/>
    </xf>
    <xf numFmtId="0" fontId="27" fillId="0" borderId="221" xfId="6" applyFont="1" applyBorder="1" applyAlignment="1">
      <alignment horizontal="centerContinuous" vertical="center"/>
    </xf>
    <xf numFmtId="0" fontId="27" fillId="0" borderId="220" xfId="6" applyFont="1" applyBorder="1" applyAlignment="1">
      <alignment horizontal="center" vertical="center"/>
    </xf>
    <xf numFmtId="0" fontId="27" fillId="0" borderId="221" xfId="6" applyFont="1" applyBorder="1" applyAlignment="1">
      <alignment horizontal="center" vertical="center"/>
    </xf>
    <xf numFmtId="38" fontId="27" fillId="9" borderId="171" xfId="7" applyFont="1" applyFill="1" applyBorder="1" applyAlignment="1">
      <alignment horizontal="center" vertical="center"/>
    </xf>
    <xf numFmtId="40" fontId="27" fillId="9" borderId="195" xfId="6" applyNumberFormat="1" applyFont="1" applyFill="1" applyBorder="1" applyAlignment="1">
      <alignment horizontal="center" vertical="center"/>
    </xf>
    <xf numFmtId="38" fontId="27" fillId="9" borderId="60" xfId="6" applyNumberFormat="1" applyFont="1" applyFill="1" applyBorder="1" applyAlignment="1">
      <alignment horizontal="center" vertical="center"/>
    </xf>
    <xf numFmtId="0" fontId="37" fillId="0" borderId="0" xfId="6" applyFont="1" applyAlignment="1">
      <alignment horizontal="right" vertical="center"/>
    </xf>
    <xf numFmtId="0" fontId="24" fillId="0" borderId="0" xfId="6" applyFont="1" applyAlignment="1">
      <alignment horizontal="center" vertical="center"/>
    </xf>
    <xf numFmtId="0" fontId="27" fillId="0" borderId="5" xfId="6" applyFont="1" applyBorder="1" applyAlignment="1">
      <alignment horizontal="center" vertical="center"/>
    </xf>
    <xf numFmtId="0" fontId="27" fillId="0" borderId="149" xfId="6" applyFont="1" applyBorder="1" applyAlignment="1">
      <alignment horizontal="center" vertical="center"/>
    </xf>
    <xf numFmtId="0" fontId="27" fillId="0" borderId="101" xfId="6" applyFont="1" applyBorder="1" applyAlignment="1">
      <alignment horizontal="center" vertical="center"/>
    </xf>
    <xf numFmtId="0" fontId="27" fillId="0" borderId="166" xfId="6" applyFont="1" applyBorder="1" applyAlignment="1">
      <alignment horizontal="center" vertical="center"/>
    </xf>
    <xf numFmtId="0" fontId="27" fillId="0" borderId="156" xfId="6" quotePrefix="1" applyFont="1" applyBorder="1" applyAlignment="1">
      <alignment horizontal="center" vertical="center"/>
    </xf>
    <xf numFmtId="0" fontId="27" fillId="0" borderId="156" xfId="6" applyFont="1" applyBorder="1" applyAlignment="1">
      <alignment horizontal="center" vertical="center"/>
    </xf>
    <xf numFmtId="0" fontId="27" fillId="0" borderId="3" xfId="6" applyFont="1" applyBorder="1" applyAlignment="1">
      <alignment horizontal="left" vertical="center"/>
    </xf>
    <xf numFmtId="0" fontId="25" fillId="0" borderId="0" xfId="3" applyFont="1" applyAlignment="1">
      <alignment wrapText="1"/>
    </xf>
    <xf numFmtId="0" fontId="26" fillId="0" borderId="0" xfId="3" applyFont="1" applyAlignment="1">
      <alignment horizontal="center" vertical="center"/>
    </xf>
    <xf numFmtId="0" fontId="12" fillId="0" borderId="0" xfId="3" applyFont="1" applyBorder="1" applyAlignment="1">
      <alignment horizontal="left" vertical="top" wrapText="1"/>
    </xf>
    <xf numFmtId="0" fontId="12" fillId="0" borderId="3" xfId="0" applyFont="1" applyBorder="1" applyAlignment="1">
      <alignment horizontal="center" vertical="center"/>
    </xf>
    <xf numFmtId="176" fontId="18" fillId="0" borderId="223" xfId="0" applyNumberFormat="1" applyFont="1" applyBorder="1">
      <alignment vertical="center"/>
    </xf>
    <xf numFmtId="0" fontId="0" fillId="0" borderId="0" xfId="0" applyAlignment="1">
      <alignment horizontal="right" vertical="center"/>
    </xf>
    <xf numFmtId="0" fontId="0" fillId="0" borderId="2" xfId="0" applyBorder="1">
      <alignment vertical="center"/>
    </xf>
    <xf numFmtId="0" fontId="6" fillId="0" borderId="0" xfId="0" applyFont="1" applyAlignment="1">
      <alignment vertical="center"/>
    </xf>
    <xf numFmtId="0" fontId="0" fillId="0" borderId="3" xfId="0" applyBorder="1">
      <alignment vertical="center"/>
    </xf>
    <xf numFmtId="0" fontId="7" fillId="0" borderId="0" xfId="0" applyFont="1">
      <alignment vertical="center"/>
    </xf>
    <xf numFmtId="0" fontId="6" fillId="0" borderId="0" xfId="0" applyFont="1" applyAlignment="1">
      <alignment horizontal="right" vertical="center"/>
    </xf>
    <xf numFmtId="0" fontId="25" fillId="4" borderId="8" xfId="3" applyFont="1" applyFill="1" applyBorder="1" applyAlignment="1">
      <alignment vertical="top" wrapText="1"/>
    </xf>
    <xf numFmtId="0" fontId="26" fillId="0" borderId="0" xfId="3" applyFont="1" applyBorder="1" applyAlignment="1">
      <alignment horizontal="left" vertical="center"/>
    </xf>
    <xf numFmtId="0" fontId="25" fillId="0" borderId="0" xfId="3" applyFont="1" applyAlignment="1">
      <alignment horizontal="right"/>
    </xf>
    <xf numFmtId="0" fontId="25" fillId="4" borderId="0" xfId="3" applyFont="1" applyFill="1" applyBorder="1" applyAlignment="1">
      <alignment vertical="top" wrapText="1"/>
    </xf>
    <xf numFmtId="0" fontId="25" fillId="0" borderId="0" xfId="3" applyFont="1" applyBorder="1" applyAlignment="1">
      <alignment vertical="top" wrapText="1"/>
    </xf>
    <xf numFmtId="0" fontId="25" fillId="0" borderId="0" xfId="3" applyFont="1" applyBorder="1" applyAlignment="1">
      <alignment horizontal="left" vertical="top" wrapText="1"/>
    </xf>
    <xf numFmtId="0" fontId="25" fillId="4" borderId="98" xfId="3" applyFont="1" applyFill="1" applyBorder="1" applyAlignment="1">
      <alignment vertical="center"/>
    </xf>
    <xf numFmtId="0" fontId="26" fillId="0" borderId="0" xfId="3" applyFont="1" applyBorder="1" applyAlignment="1">
      <alignment horizontal="left"/>
    </xf>
    <xf numFmtId="0" fontId="25" fillId="0" borderId="0" xfId="3" applyFont="1" applyBorder="1" applyAlignment="1">
      <alignment horizontal="left"/>
    </xf>
    <xf numFmtId="0" fontId="25" fillId="0" borderId="0" xfId="3" applyFont="1" applyFill="1" applyBorder="1" applyAlignment="1"/>
    <xf numFmtId="0" fontId="7" fillId="0" borderId="0" xfId="3" applyFont="1" applyAlignment="1">
      <alignment vertical="center"/>
    </xf>
    <xf numFmtId="0" fontId="20" fillId="0" borderId="0" xfId="0" applyFont="1" applyFill="1">
      <alignment vertical="center"/>
    </xf>
    <xf numFmtId="0" fontId="20" fillId="0" borderId="231" xfId="0" applyFont="1" applyBorder="1">
      <alignment vertical="center"/>
    </xf>
    <xf numFmtId="0" fontId="6" fillId="0" borderId="0" xfId="0" applyFont="1" applyAlignment="1">
      <alignment horizontal="right" vertical="center"/>
    </xf>
    <xf numFmtId="0" fontId="12" fillId="0" borderId="0" xfId="0" applyFont="1" applyAlignment="1">
      <alignment horizontal="right" vertical="center"/>
    </xf>
    <xf numFmtId="0" fontId="0" fillId="0" borderId="0" xfId="0" applyAlignment="1">
      <alignment horizontal="right" vertical="center"/>
    </xf>
    <xf numFmtId="0" fontId="25" fillId="4" borderId="0" xfId="3" applyFont="1" applyFill="1" applyBorder="1" applyAlignment="1"/>
    <xf numFmtId="0" fontId="25" fillId="4" borderId="0" xfId="3" applyFont="1" applyFill="1" applyBorder="1" applyAlignment="1">
      <alignment vertical="top"/>
    </xf>
    <xf numFmtId="0" fontId="12" fillId="4" borderId="0" xfId="3" applyFont="1" applyFill="1" applyBorder="1" applyAlignment="1">
      <alignment vertical="top"/>
    </xf>
    <xf numFmtId="0" fontId="44" fillId="0" borderId="0" xfId="0" applyFont="1">
      <alignment vertical="center"/>
    </xf>
    <xf numFmtId="0" fontId="41" fillId="0" borderId="0" xfId="0" applyFont="1" applyAlignment="1">
      <alignment horizontal="center" vertical="center"/>
    </xf>
    <xf numFmtId="0" fontId="20" fillId="0" borderId="0" xfId="0" applyFont="1" applyBorder="1">
      <alignment vertical="center"/>
    </xf>
    <xf numFmtId="0" fontId="12" fillId="0" borderId="0" xfId="0" applyFont="1" applyBorder="1" applyAlignment="1">
      <alignment horizontal="left" vertical="center" wrapText="1"/>
    </xf>
    <xf numFmtId="0" fontId="20" fillId="0" borderId="6" xfId="0" applyFont="1" applyBorder="1">
      <alignment vertical="center"/>
    </xf>
    <xf numFmtId="0" fontId="20" fillId="0" borderId="0" xfId="0" applyFont="1" applyFill="1" applyBorder="1">
      <alignment vertical="center"/>
    </xf>
    <xf numFmtId="176" fontId="18" fillId="12" borderId="2" xfId="0" applyNumberFormat="1" applyFont="1" applyFill="1" applyBorder="1">
      <alignment vertical="center"/>
    </xf>
    <xf numFmtId="176" fontId="18" fillId="12" borderId="12" xfId="0" applyNumberFormat="1" applyFont="1" applyFill="1" applyBorder="1">
      <alignment vertical="center"/>
    </xf>
    <xf numFmtId="177" fontId="18" fillId="12" borderId="2" xfId="0" applyNumberFormat="1" applyFont="1" applyFill="1" applyBorder="1">
      <alignment vertical="center"/>
    </xf>
    <xf numFmtId="0" fontId="20" fillId="0" borderId="3" xfId="0" applyFont="1" applyFill="1" applyBorder="1">
      <alignment vertical="center"/>
    </xf>
    <xf numFmtId="0" fontId="20" fillId="0" borderId="231" xfId="0" applyFont="1" applyFill="1" applyBorder="1">
      <alignment vertical="center"/>
    </xf>
    <xf numFmtId="0" fontId="20" fillId="0" borderId="18" xfId="0" applyFont="1" applyFill="1" applyBorder="1">
      <alignment vertical="center"/>
    </xf>
    <xf numFmtId="176" fontId="18" fillId="0" borderId="59" xfId="0" applyNumberFormat="1" applyFont="1" applyFill="1" applyBorder="1">
      <alignment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12" fillId="0" borderId="8" xfId="0" applyFont="1" applyBorder="1" applyAlignment="1">
      <alignment vertical="center" wrapText="1"/>
    </xf>
    <xf numFmtId="0" fontId="20" fillId="0" borderId="63" xfId="0" applyFont="1" applyFill="1" applyBorder="1">
      <alignment vertical="center"/>
    </xf>
    <xf numFmtId="0" fontId="20" fillId="0" borderId="63" xfId="0" applyFont="1" applyBorder="1">
      <alignment vertical="center"/>
    </xf>
    <xf numFmtId="176" fontId="18" fillId="0" borderId="257" xfId="0" applyNumberFormat="1" applyFont="1" applyFill="1" applyBorder="1">
      <alignment vertical="center"/>
    </xf>
    <xf numFmtId="0" fontId="0" fillId="3" borderId="1" xfId="0" applyFill="1" applyBorder="1" applyAlignment="1">
      <alignment horizontal="center" vertical="center" wrapText="1"/>
    </xf>
    <xf numFmtId="0" fontId="45" fillId="0" borderId="0" xfId="0" applyFont="1" applyAlignment="1">
      <alignment horizontal="center" vertical="center"/>
    </xf>
    <xf numFmtId="0" fontId="38" fillId="0" borderId="1"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44" xfId="0" applyFont="1" applyBorder="1" applyAlignment="1">
      <alignment horizontal="center" vertical="center"/>
    </xf>
    <xf numFmtId="0" fontId="6" fillId="0" borderId="48" xfId="0" applyFont="1" applyBorder="1">
      <alignment vertical="center"/>
    </xf>
    <xf numFmtId="0" fontId="6" fillId="0" borderId="69" xfId="0" applyFont="1" applyBorder="1" applyAlignment="1">
      <alignment horizontal="right" vertical="center"/>
    </xf>
    <xf numFmtId="0" fontId="6" fillId="0" borderId="69" xfId="0" applyFont="1" applyBorder="1">
      <alignment vertical="center"/>
    </xf>
    <xf numFmtId="0" fontId="6" fillId="0" borderId="45" xfId="0" applyFont="1" applyBorder="1" applyAlignment="1">
      <alignment horizontal="center" vertical="center"/>
    </xf>
    <xf numFmtId="0" fontId="6" fillId="0" borderId="258" xfId="0" applyFont="1" applyBorder="1">
      <alignment vertical="center"/>
    </xf>
    <xf numFmtId="0" fontId="6" fillId="0" borderId="259" xfId="0" applyFont="1" applyBorder="1" applyAlignment="1">
      <alignment horizontal="right" vertical="center"/>
    </xf>
    <xf numFmtId="0" fontId="6" fillId="0" borderId="259" xfId="0" applyFont="1" applyBorder="1" applyAlignment="1">
      <alignment horizontal="center" vertical="center"/>
    </xf>
    <xf numFmtId="0" fontId="6" fillId="0" borderId="259" xfId="0" applyFont="1" applyBorder="1">
      <alignment vertical="center"/>
    </xf>
    <xf numFmtId="0" fontId="6" fillId="0" borderId="260" xfId="0" applyFont="1" applyBorder="1" applyAlignment="1">
      <alignment horizontal="right" vertical="center"/>
    </xf>
    <xf numFmtId="176" fontId="10" fillId="0" borderId="70" xfId="0" applyNumberFormat="1" applyFont="1" applyBorder="1">
      <alignment vertical="center"/>
    </xf>
    <xf numFmtId="176" fontId="10" fillId="0" borderId="261" xfId="0" applyNumberFormat="1" applyFont="1" applyBorder="1">
      <alignment vertical="center"/>
    </xf>
    <xf numFmtId="0" fontId="6" fillId="0" borderId="35" xfId="0" applyFont="1" applyBorder="1" applyAlignment="1">
      <alignment horizontal="center" vertical="center"/>
    </xf>
    <xf numFmtId="0" fontId="6" fillId="0" borderId="49" xfId="0" applyFont="1" applyBorder="1">
      <alignment vertical="center"/>
    </xf>
    <xf numFmtId="0" fontId="6" fillId="0" borderId="62" xfId="0" applyFont="1" applyBorder="1" applyAlignment="1">
      <alignment horizontal="right" vertical="center"/>
    </xf>
    <xf numFmtId="0" fontId="6" fillId="0" borderId="62" xfId="0" applyFont="1" applyBorder="1" applyAlignment="1">
      <alignment horizontal="center" vertical="center"/>
    </xf>
    <xf numFmtId="0" fontId="6" fillId="0" borderId="62" xfId="0" applyFont="1" applyBorder="1">
      <alignment vertical="center"/>
    </xf>
    <xf numFmtId="0" fontId="6" fillId="0" borderId="50" xfId="0" applyFont="1" applyBorder="1" applyAlignment="1">
      <alignment horizontal="right" vertical="center"/>
    </xf>
    <xf numFmtId="176" fontId="10" fillId="0" borderId="32" xfId="0" applyNumberFormat="1" applyFont="1" applyBorder="1">
      <alignment vertical="center"/>
    </xf>
    <xf numFmtId="176" fontId="10" fillId="0" borderId="34" xfId="0" applyNumberFormat="1" applyFont="1" applyBorder="1">
      <alignment vertical="center"/>
    </xf>
    <xf numFmtId="0" fontId="6" fillId="0" borderId="42" xfId="0" applyFont="1" applyBorder="1" applyAlignment="1">
      <alignment horizontal="center" vertical="center"/>
    </xf>
    <xf numFmtId="0" fontId="6" fillId="0" borderId="43" xfId="0" applyFont="1" applyBorder="1">
      <alignment vertical="center"/>
    </xf>
    <xf numFmtId="0" fontId="6" fillId="0" borderId="61" xfId="0" applyFont="1" applyBorder="1" applyAlignment="1">
      <alignment horizontal="right" vertical="center"/>
    </xf>
    <xf numFmtId="0" fontId="6" fillId="0" borderId="61" xfId="0" applyFont="1" applyBorder="1" applyAlignment="1">
      <alignment horizontal="center" vertical="center"/>
    </xf>
    <xf numFmtId="0" fontId="6" fillId="0" borderId="61" xfId="0" applyFont="1" applyBorder="1">
      <alignment vertical="center"/>
    </xf>
    <xf numFmtId="0" fontId="6" fillId="0" borderId="262" xfId="0" applyFont="1" applyBorder="1" applyAlignment="1">
      <alignment horizontal="right" vertical="center"/>
    </xf>
    <xf numFmtId="176" fontId="10" fillId="0" borderId="39" xfId="0" applyNumberFormat="1" applyFont="1" applyBorder="1">
      <alignment vertical="center"/>
    </xf>
    <xf numFmtId="176" fontId="10" fillId="0" borderId="41" xfId="0" applyNumberFormat="1" applyFont="1" applyBorder="1">
      <alignment vertical="center"/>
    </xf>
    <xf numFmtId="0" fontId="6" fillId="0" borderId="30" xfId="0" applyFont="1" applyBorder="1" applyAlignment="1">
      <alignment horizontal="center" vertical="center"/>
    </xf>
    <xf numFmtId="176" fontId="10" fillId="0" borderId="65" xfId="0" applyNumberFormat="1" applyFont="1" applyBorder="1">
      <alignment vertical="center"/>
    </xf>
    <xf numFmtId="176" fontId="10" fillId="0" borderId="66" xfId="0" applyNumberFormat="1" applyFont="1" applyBorder="1">
      <alignment vertical="center"/>
    </xf>
    <xf numFmtId="0" fontId="6" fillId="0" borderId="63" xfId="0" applyFont="1" applyBorder="1" applyAlignment="1">
      <alignment horizontal="right" vertical="center"/>
    </xf>
    <xf numFmtId="176" fontId="10" fillId="0" borderId="55" xfId="0" applyNumberFormat="1" applyFont="1" applyBorder="1">
      <alignment vertical="center"/>
    </xf>
    <xf numFmtId="176" fontId="10" fillId="0" borderId="67" xfId="0" applyNumberFormat="1" applyFont="1" applyBorder="1">
      <alignment vertical="center"/>
    </xf>
    <xf numFmtId="0" fontId="38" fillId="3" borderId="1" xfId="0" applyFont="1" applyFill="1" applyBorder="1" applyAlignment="1">
      <alignment horizontal="center" vertical="center" wrapText="1"/>
    </xf>
    <xf numFmtId="0" fontId="12" fillId="0" borderId="0" xfId="0" applyFont="1" applyAlignment="1">
      <alignment horizontal="center" vertical="center"/>
    </xf>
    <xf numFmtId="0" fontId="41" fillId="0" borderId="0" xfId="0" applyFont="1" applyAlignment="1">
      <alignment vertical="center"/>
    </xf>
    <xf numFmtId="176" fontId="18" fillId="12" borderId="35" xfId="0" applyNumberFormat="1" applyFont="1" applyFill="1" applyBorder="1">
      <alignment vertical="center"/>
    </xf>
    <xf numFmtId="176" fontId="10" fillId="12" borderId="44" xfId="0" applyNumberFormat="1" applyFont="1" applyFill="1" applyBorder="1">
      <alignment vertical="center"/>
    </xf>
    <xf numFmtId="176" fontId="10" fillId="12" borderId="35" xfId="0" applyNumberFormat="1" applyFont="1" applyFill="1" applyBorder="1">
      <alignment vertical="center"/>
    </xf>
    <xf numFmtId="176" fontId="10" fillId="12" borderId="42" xfId="0" applyNumberFormat="1" applyFont="1" applyFill="1" applyBorder="1">
      <alignment vertical="center"/>
    </xf>
    <xf numFmtId="176" fontId="10" fillId="12" borderId="45" xfId="0" applyNumberFormat="1" applyFont="1" applyFill="1" applyBorder="1">
      <alignment vertical="center"/>
    </xf>
    <xf numFmtId="176" fontId="10" fillId="12" borderId="4" xfId="0" applyNumberFormat="1" applyFont="1" applyFill="1" applyBorder="1">
      <alignment vertical="center"/>
    </xf>
    <xf numFmtId="176" fontId="10" fillId="12" borderId="5" xfId="0" applyNumberFormat="1" applyFont="1" applyFill="1" applyBorder="1">
      <alignment vertical="center"/>
    </xf>
    <xf numFmtId="176" fontId="10" fillId="12" borderId="23" xfId="0" applyNumberFormat="1" applyFont="1" applyFill="1" applyBorder="1">
      <alignment vertical="center"/>
    </xf>
    <xf numFmtId="176" fontId="10" fillId="12" borderId="80" xfId="0" applyNumberFormat="1" applyFont="1" applyFill="1" applyBorder="1">
      <alignment vertical="center"/>
    </xf>
    <xf numFmtId="176" fontId="10" fillId="12" borderId="81" xfId="0" applyNumberFormat="1" applyFont="1" applyFill="1" applyBorder="1">
      <alignment vertical="center"/>
    </xf>
    <xf numFmtId="0" fontId="0" fillId="0" borderId="0" xfId="0" applyAlignment="1">
      <alignment horizontal="left" vertical="center"/>
    </xf>
    <xf numFmtId="0" fontId="6" fillId="0" borderId="2" xfId="0" applyFont="1" applyBorder="1">
      <alignment vertical="center"/>
    </xf>
    <xf numFmtId="0" fontId="6" fillId="0" borderId="11" xfId="0" applyFont="1" applyBorder="1" applyAlignment="1">
      <alignment horizontal="right" vertical="center"/>
    </xf>
    <xf numFmtId="0" fontId="6" fillId="0" borderId="11" xfId="0" applyFont="1" applyBorder="1" applyAlignment="1">
      <alignment horizontal="center" vertical="center"/>
    </xf>
    <xf numFmtId="0" fontId="6" fillId="0" borderId="11" xfId="0" applyFont="1" applyBorder="1">
      <alignment vertical="center"/>
    </xf>
    <xf numFmtId="0" fontId="6" fillId="0" borderId="3" xfId="0" applyFont="1" applyBorder="1" applyAlignment="1">
      <alignment horizontal="right" vertical="center"/>
    </xf>
    <xf numFmtId="176" fontId="18" fillId="0" borderId="26" xfId="0" applyNumberFormat="1" applyFont="1" applyBorder="1">
      <alignment vertical="center"/>
    </xf>
    <xf numFmtId="176" fontId="18" fillId="0" borderId="32" xfId="0" applyNumberFormat="1" applyFont="1" applyBorder="1">
      <alignment vertical="center"/>
    </xf>
    <xf numFmtId="0" fontId="6" fillId="0" borderId="263" xfId="0" applyFont="1" applyBorder="1" applyAlignment="1">
      <alignment horizontal="center" vertical="center"/>
    </xf>
    <xf numFmtId="0" fontId="6" fillId="0" borderId="264" xfId="0" applyFont="1" applyBorder="1">
      <alignment vertical="center"/>
    </xf>
    <xf numFmtId="0" fontId="6" fillId="0" borderId="264" xfId="0" applyFont="1" applyBorder="1" applyAlignment="1">
      <alignment horizontal="right" vertical="center"/>
    </xf>
    <xf numFmtId="0" fontId="6" fillId="0" borderId="264" xfId="0" applyFont="1" applyBorder="1" applyAlignment="1">
      <alignment horizontal="center" vertical="center"/>
    </xf>
    <xf numFmtId="0" fontId="6" fillId="0" borderId="265" xfId="0" applyFont="1" applyBorder="1" applyAlignment="1">
      <alignment horizontal="right" vertical="center"/>
    </xf>
    <xf numFmtId="176" fontId="18" fillId="0" borderId="266" xfId="0" applyNumberFormat="1" applyFont="1" applyBorder="1">
      <alignment vertical="center"/>
    </xf>
    <xf numFmtId="176" fontId="18" fillId="0" borderId="46" xfId="0" applyNumberFormat="1" applyFont="1" applyBorder="1">
      <alignment vertical="center"/>
    </xf>
    <xf numFmtId="0" fontId="40" fillId="3" borderId="1" xfId="0" applyFont="1" applyFill="1" applyBorder="1" applyAlignment="1">
      <alignment horizontal="center" vertical="center" wrapText="1"/>
    </xf>
    <xf numFmtId="0" fontId="46" fillId="0" borderId="0" xfId="6" applyFont="1" applyFill="1"/>
    <xf numFmtId="0" fontId="12" fillId="0" borderId="0" xfId="6" applyFont="1"/>
    <xf numFmtId="0" fontId="25" fillId="0" borderId="0" xfId="6" applyFont="1" applyAlignment="1">
      <alignment horizontal="right"/>
    </xf>
    <xf numFmtId="0" fontId="47" fillId="0" borderId="0" xfId="6" applyFont="1" applyFill="1"/>
    <xf numFmtId="0" fontId="12" fillId="0" borderId="0" xfId="6" applyFont="1" applyAlignment="1">
      <alignment horizontal="right"/>
    </xf>
    <xf numFmtId="0" fontId="46" fillId="0" borderId="227" xfId="6" applyFont="1" applyFill="1" applyBorder="1" applyAlignment="1"/>
    <xf numFmtId="0" fontId="46" fillId="0" borderId="225" xfId="6" applyFont="1" applyFill="1" applyBorder="1" applyAlignment="1"/>
    <xf numFmtId="0" fontId="46" fillId="0" borderId="224" xfId="6" applyFont="1" applyFill="1" applyBorder="1" applyAlignment="1">
      <alignment horizontal="right"/>
    </xf>
    <xf numFmtId="0" fontId="48" fillId="0" borderId="233" xfId="6" applyFont="1" applyFill="1" applyBorder="1" applyAlignment="1">
      <alignment horizontal="center"/>
    </xf>
    <xf numFmtId="0" fontId="48" fillId="0" borderId="228" xfId="6" applyFont="1" applyFill="1" applyBorder="1" applyAlignment="1">
      <alignment horizontal="center"/>
    </xf>
    <xf numFmtId="0" fontId="46" fillId="0" borderId="224" xfId="6" applyFont="1" applyFill="1" applyBorder="1" applyAlignment="1">
      <alignment horizontal="center"/>
    </xf>
    <xf numFmtId="0" fontId="46" fillId="0" borderId="236" xfId="6" applyFont="1" applyFill="1" applyBorder="1" applyAlignment="1"/>
    <xf numFmtId="0" fontId="46" fillId="0" borderId="237" xfId="6" applyFont="1" applyFill="1" applyBorder="1" applyAlignment="1"/>
    <xf numFmtId="0" fontId="46" fillId="0" borderId="112" xfId="6" applyFont="1" applyFill="1" applyBorder="1" applyAlignment="1"/>
    <xf numFmtId="0" fontId="46" fillId="0" borderId="238" xfId="6" applyFont="1" applyFill="1" applyBorder="1" applyAlignment="1">
      <alignment horizontal="center" vertical="center"/>
    </xf>
    <xf numFmtId="0" fontId="46" fillId="0" borderId="163" xfId="6" applyFont="1" applyFill="1" applyBorder="1"/>
    <xf numFmtId="0" fontId="46" fillId="0" borderId="198" xfId="6" applyFont="1" applyFill="1" applyBorder="1"/>
    <xf numFmtId="0" fontId="46" fillId="0" borderId="183" xfId="6" applyFont="1" applyFill="1" applyBorder="1" applyAlignment="1">
      <alignment horizontal="center" vertical="center"/>
    </xf>
    <xf numFmtId="0" fontId="46" fillId="0" borderId="63" xfId="6" applyFont="1" applyFill="1" applyBorder="1"/>
    <xf numFmtId="0" fontId="46" fillId="0" borderId="175" xfId="6" applyFont="1" applyFill="1" applyBorder="1"/>
    <xf numFmtId="0" fontId="46" fillId="0" borderId="243" xfId="6" applyFont="1" applyFill="1" applyBorder="1" applyAlignment="1">
      <alignment shrinkToFit="1"/>
    </xf>
    <xf numFmtId="0" fontId="46" fillId="0" borderId="243" xfId="6" applyFont="1" applyFill="1" applyBorder="1"/>
    <xf numFmtId="0" fontId="46" fillId="0" borderId="245" xfId="6" applyFont="1" applyFill="1" applyBorder="1" applyAlignment="1">
      <alignment horizontal="center" vertical="center"/>
    </xf>
    <xf numFmtId="0" fontId="46" fillId="0" borderId="179" xfId="6" applyFont="1" applyFill="1" applyBorder="1"/>
    <xf numFmtId="0" fontId="46" fillId="0" borderId="30" xfId="6" applyFont="1" applyFill="1" applyBorder="1"/>
    <xf numFmtId="0" fontId="46" fillId="0" borderId="226" xfId="6" applyFont="1" applyFill="1" applyBorder="1"/>
    <xf numFmtId="0" fontId="46" fillId="0" borderId="248" xfId="6" applyFont="1" applyFill="1" applyBorder="1" applyAlignment="1">
      <alignment horizontal="center" vertical="center"/>
    </xf>
    <xf numFmtId="0" fontId="46" fillId="0" borderId="3" xfId="6" applyFont="1" applyFill="1" applyBorder="1"/>
    <xf numFmtId="0" fontId="46" fillId="0" borderId="92" xfId="6" applyFont="1" applyFill="1" applyBorder="1"/>
    <xf numFmtId="0" fontId="46" fillId="0" borderId="11" xfId="6" applyFont="1" applyFill="1" applyBorder="1"/>
    <xf numFmtId="0" fontId="46" fillId="0" borderId="249" xfId="6" applyFont="1" applyFill="1" applyBorder="1" applyAlignment="1">
      <alignment horizontal="center" vertical="center"/>
    </xf>
    <xf numFmtId="0" fontId="46" fillId="0" borderId="78" xfId="6" applyFont="1" applyFill="1" applyBorder="1"/>
    <xf numFmtId="0" fontId="46" fillId="0" borderId="95" xfId="6" applyFont="1" applyFill="1" applyBorder="1"/>
    <xf numFmtId="0" fontId="46" fillId="0" borderId="0" xfId="6" applyFont="1" applyFill="1" applyBorder="1" applyAlignment="1">
      <alignment horizontal="center" vertical="center"/>
    </xf>
    <xf numFmtId="0" fontId="46" fillId="0" borderId="0" xfId="6" applyFont="1" applyFill="1" applyBorder="1"/>
    <xf numFmtId="0" fontId="46" fillId="0" borderId="0" xfId="6" applyFont="1" applyFill="1" applyBorder="1" applyAlignment="1">
      <alignment vertical="center"/>
    </xf>
    <xf numFmtId="0" fontId="46" fillId="0" borderId="227" xfId="6" applyFont="1" applyBorder="1" applyAlignment="1"/>
    <xf numFmtId="0" fontId="46" fillId="0" borderId="225" xfId="6" applyFont="1" applyBorder="1" applyAlignment="1"/>
    <xf numFmtId="0" fontId="46" fillId="0" borderId="224" xfId="6" applyFont="1" applyBorder="1" applyAlignment="1">
      <alignment horizontal="right"/>
    </xf>
    <xf numFmtId="0" fontId="48" fillId="0" borderId="234" xfId="6" applyFont="1" applyFill="1" applyBorder="1" applyAlignment="1">
      <alignment horizontal="center"/>
    </xf>
    <xf numFmtId="0" fontId="46" fillId="0" borderId="245" xfId="6" applyFont="1" applyBorder="1" applyAlignment="1">
      <alignment horizontal="left"/>
    </xf>
    <xf numFmtId="0" fontId="46" fillId="0" borderId="19" xfId="6" applyFont="1" applyBorder="1" applyAlignment="1">
      <alignment horizontal="left"/>
    </xf>
    <xf numFmtId="0" fontId="46" fillId="0" borderId="250" xfId="6" applyFont="1" applyBorder="1" applyAlignment="1"/>
    <xf numFmtId="0" fontId="46" fillId="0" borderId="115" xfId="6" applyFont="1" applyFill="1" applyBorder="1" applyAlignment="1"/>
    <xf numFmtId="0" fontId="46" fillId="0" borderId="183" xfId="6" applyFont="1" applyBorder="1"/>
    <xf numFmtId="0" fontId="46" fillId="0" borderId="0" xfId="6" applyFont="1" applyBorder="1"/>
    <xf numFmtId="0" fontId="46" fillId="0" borderId="251" xfId="6" applyFont="1" applyBorder="1"/>
    <xf numFmtId="0" fontId="46" fillId="0" borderId="175" xfId="6" applyFont="1" applyBorder="1"/>
    <xf numFmtId="0" fontId="46" fillId="0" borderId="179" xfId="6" applyFont="1" applyBorder="1"/>
    <xf numFmtId="0" fontId="46" fillId="0" borderId="245" xfId="6" applyFont="1" applyBorder="1"/>
    <xf numFmtId="0" fontId="46" fillId="0" borderId="19" xfId="6" applyFont="1" applyBorder="1"/>
    <xf numFmtId="0" fontId="46" fillId="0" borderId="229" xfId="6" applyFont="1" applyBorder="1"/>
    <xf numFmtId="0" fontId="46" fillId="0" borderId="250" xfId="6" applyFont="1" applyBorder="1"/>
    <xf numFmtId="0" fontId="46" fillId="0" borderId="248" xfId="6" applyFont="1" applyBorder="1"/>
    <xf numFmtId="0" fontId="46" fillId="0" borderId="11" xfId="6" applyFont="1" applyBorder="1"/>
    <xf numFmtId="0" fontId="46" fillId="0" borderId="226" xfId="6" applyFont="1" applyBorder="1"/>
    <xf numFmtId="0" fontId="46" fillId="0" borderId="1" xfId="6" applyFont="1" applyBorder="1"/>
    <xf numFmtId="0" fontId="46" fillId="0" borderId="249" xfId="6" applyFont="1" applyBorder="1"/>
    <xf numFmtId="0" fontId="46" fillId="0" borderId="252" xfId="6" applyFont="1" applyBorder="1"/>
    <xf numFmtId="0" fontId="46" fillId="0" borderId="64" xfId="6" applyFont="1" applyBorder="1"/>
    <xf numFmtId="176" fontId="18" fillId="12" borderId="1" xfId="0" applyNumberFormat="1" applyFont="1" applyFill="1" applyBorder="1">
      <alignment vertical="center"/>
    </xf>
    <xf numFmtId="176" fontId="18" fillId="12" borderId="42" xfId="0" applyNumberFormat="1" applyFont="1" applyFill="1" applyBorder="1">
      <alignment vertical="center"/>
    </xf>
    <xf numFmtId="176" fontId="18" fillId="12" borderId="45" xfId="0" applyNumberFormat="1" applyFont="1" applyFill="1" applyBorder="1">
      <alignment vertical="center"/>
    </xf>
    <xf numFmtId="176" fontId="18" fillId="12" borderId="44" xfId="0" applyNumberFormat="1" applyFont="1" applyFill="1" applyBorder="1">
      <alignment vertical="center"/>
    </xf>
    <xf numFmtId="176" fontId="18" fillId="12" borderId="263" xfId="0" applyNumberFormat="1" applyFont="1" applyFill="1" applyBorder="1">
      <alignment vertical="center"/>
    </xf>
    <xf numFmtId="176" fontId="18" fillId="12" borderId="23" xfId="0" applyNumberFormat="1" applyFont="1" applyFill="1" applyBorder="1">
      <alignment vertical="center"/>
    </xf>
    <xf numFmtId="176" fontId="18" fillId="12" borderId="80" xfId="0" applyNumberFormat="1" applyFont="1" applyFill="1" applyBorder="1">
      <alignment vertical="center"/>
    </xf>
    <xf numFmtId="0" fontId="39" fillId="0" borderId="1" xfId="0" applyFont="1" applyBorder="1" applyAlignment="1">
      <alignment horizontal="justify" vertical="center" wrapText="1"/>
    </xf>
    <xf numFmtId="0" fontId="39" fillId="3" borderId="1" xfId="0" applyFont="1" applyFill="1" applyBorder="1" applyAlignment="1">
      <alignment horizontal="center" vertical="center" wrapText="1"/>
    </xf>
    <xf numFmtId="176" fontId="18" fillId="12" borderId="230" xfId="0" applyNumberFormat="1" applyFont="1" applyFill="1" applyBorder="1">
      <alignment vertical="center"/>
    </xf>
    <xf numFmtId="176" fontId="18" fillId="12" borderId="8" xfId="0" applyNumberFormat="1" applyFont="1" applyFill="1" applyBorder="1">
      <alignment vertical="center"/>
    </xf>
    <xf numFmtId="176" fontId="18" fillId="12" borderId="17" xfId="0" applyNumberFormat="1" applyFont="1" applyFill="1" applyBorder="1">
      <alignment vertical="center"/>
    </xf>
    <xf numFmtId="0" fontId="10" fillId="12" borderId="1" xfId="0" applyFont="1" applyFill="1" applyBorder="1">
      <alignment vertical="center"/>
    </xf>
    <xf numFmtId="0" fontId="10" fillId="0" borderId="1" xfId="0" applyFont="1" applyBorder="1">
      <alignment vertical="center"/>
    </xf>
    <xf numFmtId="0" fontId="49" fillId="0" borderId="1" xfId="0" applyFont="1" applyBorder="1" applyAlignment="1">
      <alignment horizontal="right" vertical="center" wrapText="1"/>
    </xf>
    <xf numFmtId="0" fontId="10" fillId="0" borderId="0" xfId="0" applyFont="1">
      <alignment vertical="center"/>
    </xf>
    <xf numFmtId="0" fontId="52" fillId="0" borderId="1" xfId="6" applyFont="1" applyBorder="1"/>
    <xf numFmtId="0" fontId="52" fillId="0" borderId="0" xfId="6" applyFont="1" applyBorder="1"/>
    <xf numFmtId="176" fontId="18" fillId="0" borderId="230" xfId="0" applyNumberFormat="1" applyFont="1" applyFill="1" applyBorder="1">
      <alignment vertical="center"/>
    </xf>
    <xf numFmtId="176" fontId="18" fillId="0" borderId="8" xfId="0" applyNumberFormat="1" applyFont="1" applyFill="1" applyBorder="1">
      <alignment vertical="center"/>
    </xf>
    <xf numFmtId="176" fontId="18" fillId="0" borderId="17" xfId="0" applyNumberFormat="1" applyFont="1" applyFill="1" applyBorder="1">
      <alignment vertical="center"/>
    </xf>
    <xf numFmtId="176" fontId="18" fillId="0" borderId="9" xfId="0" applyNumberFormat="1" applyFont="1" applyFill="1" applyBorder="1">
      <alignment vertical="center"/>
    </xf>
    <xf numFmtId="176" fontId="18" fillId="0" borderId="232" xfId="0" applyNumberFormat="1" applyFont="1" applyFill="1" applyBorder="1">
      <alignment vertical="center"/>
    </xf>
    <xf numFmtId="176" fontId="18" fillId="0" borderId="12" xfId="0" applyNumberFormat="1" applyFont="1" applyFill="1" applyBorder="1">
      <alignment vertical="center"/>
    </xf>
    <xf numFmtId="0" fontId="0" fillId="0" borderId="3" xfId="0" applyBorder="1" applyAlignment="1">
      <alignment vertical="center"/>
    </xf>
    <xf numFmtId="0" fontId="0" fillId="0" borderId="2" xfId="0" applyBorder="1" applyAlignment="1">
      <alignment vertical="center"/>
    </xf>
    <xf numFmtId="0" fontId="14" fillId="0" borderId="0" xfId="0" applyFont="1">
      <alignment vertical="center"/>
    </xf>
    <xf numFmtId="38" fontId="10" fillId="0" borderId="1" xfId="1" applyFont="1" applyFill="1" applyBorder="1">
      <alignment vertical="center"/>
    </xf>
    <xf numFmtId="38" fontId="10" fillId="0" borderId="1" xfId="1" applyFont="1" applyBorder="1">
      <alignment vertical="center"/>
    </xf>
    <xf numFmtId="38" fontId="10" fillId="12" borderId="1" xfId="1" applyFont="1" applyFill="1" applyBorder="1">
      <alignment vertical="center"/>
    </xf>
    <xf numFmtId="38" fontId="50" fillId="0" borderId="1" xfId="1" applyFont="1" applyBorder="1" applyAlignment="1">
      <alignment horizontal="right" vertical="center" wrapText="1"/>
    </xf>
    <xf numFmtId="38" fontId="50" fillId="12" borderId="1" xfId="1" applyFont="1" applyFill="1" applyBorder="1" applyAlignment="1">
      <alignment horizontal="right" vertical="center" wrapText="1"/>
    </xf>
    <xf numFmtId="0" fontId="6" fillId="0" borderId="0" xfId="0" applyFont="1" applyAlignment="1">
      <alignment horizontal="center" vertical="center"/>
    </xf>
    <xf numFmtId="0" fontId="39" fillId="0" borderId="0" xfId="0" applyFont="1">
      <alignment vertical="center"/>
    </xf>
    <xf numFmtId="38" fontId="51" fillId="0" borderId="1" xfId="1" applyFont="1" applyBorder="1" applyAlignment="1">
      <alignment horizontal="right" vertical="center" wrapText="1"/>
    </xf>
    <xf numFmtId="38" fontId="51" fillId="12" borderId="1" xfId="1" applyFont="1" applyFill="1" applyBorder="1" applyAlignment="1">
      <alignment horizontal="right" vertical="center" wrapText="1"/>
    </xf>
    <xf numFmtId="38" fontId="51" fillId="12" borderId="6" xfId="1" applyFont="1" applyFill="1" applyBorder="1" applyAlignment="1">
      <alignment horizontal="right" vertical="center" wrapText="1"/>
    </xf>
    <xf numFmtId="38" fontId="52" fillId="0" borderId="239" xfId="1" applyFont="1" applyFill="1" applyBorder="1" applyAlignment="1"/>
    <xf numFmtId="38" fontId="52" fillId="0" borderId="240" xfId="1" applyFont="1" applyFill="1" applyBorder="1" applyAlignment="1"/>
    <xf numFmtId="38" fontId="52" fillId="0" borderId="198" xfId="1" applyFont="1" applyFill="1" applyBorder="1" applyAlignment="1"/>
    <xf numFmtId="38" fontId="52" fillId="0" borderId="241" xfId="1" applyFont="1" applyFill="1" applyBorder="1" applyAlignment="1"/>
    <xf numFmtId="38" fontId="52" fillId="0" borderId="35" xfId="1" applyFont="1" applyFill="1" applyBorder="1" applyAlignment="1"/>
    <xf numFmtId="38" fontId="52" fillId="0" borderId="242" xfId="1" applyFont="1" applyFill="1" applyBorder="1" applyAlignment="1"/>
    <xf numFmtId="38" fontId="52" fillId="0" borderId="178" xfId="1" applyFont="1" applyFill="1" applyBorder="1" applyAlignment="1"/>
    <xf numFmtId="38" fontId="52" fillId="0" borderId="45" xfId="1" applyFont="1" applyFill="1" applyBorder="1" applyAlignment="1"/>
    <xf numFmtId="38" fontId="53" fillId="0" borderId="45" xfId="1" applyFont="1" applyFill="1" applyBorder="1" applyAlignment="1">
      <alignment wrapText="1"/>
    </xf>
    <xf numFmtId="38" fontId="52" fillId="0" borderId="244" xfId="1" applyFont="1" applyFill="1" applyBorder="1" applyAlignment="1"/>
    <xf numFmtId="38" fontId="52" fillId="0" borderId="246" xfId="1" applyFont="1" applyFill="1" applyBorder="1" applyAlignment="1"/>
    <xf numFmtId="38" fontId="52" fillId="0" borderId="38" xfId="1" applyFont="1" applyFill="1" applyBorder="1" applyAlignment="1"/>
    <xf numFmtId="38" fontId="52" fillId="0" borderId="247" xfId="1" applyFont="1" applyFill="1" applyBorder="1" applyAlignment="1"/>
    <xf numFmtId="38" fontId="52" fillId="0" borderId="91" xfId="1" applyFont="1" applyFill="1" applyBorder="1" applyAlignment="1"/>
    <xf numFmtId="38" fontId="52" fillId="0" borderId="1" xfId="1" applyFont="1" applyFill="1" applyBorder="1" applyAlignment="1"/>
    <xf numFmtId="38" fontId="52" fillId="0" borderId="226" xfId="1" applyFont="1" applyFill="1" applyBorder="1" applyAlignment="1"/>
    <xf numFmtId="38" fontId="52" fillId="0" borderId="83" xfId="1" applyFont="1" applyFill="1" applyBorder="1" applyAlignment="1"/>
    <xf numFmtId="38" fontId="52" fillId="0" borderId="57" xfId="1" applyFont="1" applyFill="1" applyBorder="1" applyAlignment="1"/>
    <xf numFmtId="38" fontId="52" fillId="0" borderId="95" xfId="1" applyFont="1" applyFill="1" applyBorder="1" applyAlignment="1"/>
    <xf numFmtId="38" fontId="52" fillId="0" borderId="63" xfId="1" applyFont="1" applyBorder="1" applyAlignment="1"/>
    <xf numFmtId="38" fontId="52" fillId="0" borderId="5" xfId="1" applyFont="1" applyBorder="1" applyAlignment="1"/>
    <xf numFmtId="38" fontId="52" fillId="0" borderId="251" xfId="1" applyFont="1" applyBorder="1" applyAlignment="1"/>
    <xf numFmtId="38" fontId="52" fillId="0" borderId="50" xfId="1" applyFont="1" applyBorder="1" applyAlignment="1"/>
    <xf numFmtId="38" fontId="52" fillId="0" borderId="35" xfId="1" applyFont="1" applyBorder="1" applyAlignment="1"/>
    <xf numFmtId="38" fontId="52" fillId="0" borderId="242" xfId="1" applyFont="1" applyBorder="1" applyAlignment="1"/>
    <xf numFmtId="38" fontId="52" fillId="0" borderId="52" xfId="1" applyFont="1" applyBorder="1" applyAlignment="1"/>
    <xf numFmtId="38" fontId="52" fillId="0" borderId="38" xfId="1" applyFont="1" applyBorder="1" applyAlignment="1"/>
    <xf numFmtId="38" fontId="52" fillId="0" borderId="247" xfId="1" applyFont="1" applyBorder="1" applyAlignment="1"/>
    <xf numFmtId="38" fontId="52" fillId="0" borderId="31" xfId="1" applyFont="1" applyBorder="1" applyAlignment="1"/>
    <xf numFmtId="38" fontId="52" fillId="0" borderId="6" xfId="1" applyFont="1" applyBorder="1" applyAlignment="1"/>
    <xf numFmtId="38" fontId="52" fillId="0" borderId="250" xfId="1" applyFont="1" applyBorder="1" applyAlignment="1"/>
    <xf numFmtId="38" fontId="52" fillId="0" borderId="3" xfId="1" applyFont="1" applyBorder="1" applyAlignment="1"/>
    <xf numFmtId="38" fontId="52" fillId="0" borderId="1" xfId="1" applyFont="1" applyBorder="1" applyAlignment="1"/>
    <xf numFmtId="38" fontId="52" fillId="0" borderId="226" xfId="1" applyFont="1" applyBorder="1" applyAlignment="1"/>
    <xf numFmtId="38" fontId="52" fillId="0" borderId="253" xfId="1" applyFont="1" applyBorder="1" applyAlignment="1"/>
    <xf numFmtId="38" fontId="52" fillId="0" borderId="54" xfId="1" applyFont="1" applyBorder="1" applyAlignment="1"/>
    <xf numFmtId="38" fontId="52" fillId="0" borderId="64" xfId="1" applyFont="1" applyBorder="1" applyAlignment="1"/>
    <xf numFmtId="0" fontId="24" fillId="0" borderId="0" xfId="6" applyFill="1" applyAlignment="1">
      <alignment vertical="center"/>
    </xf>
    <xf numFmtId="0" fontId="24" fillId="0" borderId="1" xfId="6" applyBorder="1" applyAlignment="1">
      <alignment horizontal="center" vertical="center"/>
    </xf>
    <xf numFmtId="0" fontId="27" fillId="0" borderId="142" xfId="6" applyFont="1" applyBorder="1" applyAlignment="1">
      <alignment horizontal="center" vertical="center"/>
    </xf>
    <xf numFmtId="0" fontId="27" fillId="0" borderId="143" xfId="6" applyFont="1" applyBorder="1" applyAlignment="1">
      <alignment horizontal="center" vertical="center"/>
    </xf>
    <xf numFmtId="0" fontId="27" fillId="0" borderId="37" xfId="6" applyFont="1" applyBorder="1" applyAlignment="1">
      <alignment horizontal="center" vertical="center"/>
    </xf>
    <xf numFmtId="38" fontId="27" fillId="0" borderId="180" xfId="7" applyFont="1" applyBorder="1" applyAlignment="1">
      <alignment horizontal="center" vertical="center"/>
    </xf>
    <xf numFmtId="0" fontId="27" fillId="0" borderId="168" xfId="6" applyFont="1" applyBorder="1" applyAlignment="1">
      <alignment horizontal="center" vertical="center"/>
    </xf>
    <xf numFmtId="0" fontId="27" fillId="0" borderId="202" xfId="6" applyFont="1" applyBorder="1" applyAlignment="1">
      <alignment horizontal="center" vertical="center"/>
    </xf>
    <xf numFmtId="0" fontId="27" fillId="0" borderId="218" xfId="6" applyFont="1" applyBorder="1" applyAlignment="1">
      <alignment horizontal="center" vertical="center"/>
    </xf>
    <xf numFmtId="0" fontId="27" fillId="0" borderId="111" xfId="6" applyFont="1" applyBorder="1" applyAlignment="1">
      <alignment horizontal="center" vertical="center"/>
    </xf>
    <xf numFmtId="0" fontId="27" fillId="0" borderId="145" xfId="6" applyFont="1" applyBorder="1" applyAlignment="1">
      <alignment horizontal="center" vertical="center"/>
    </xf>
    <xf numFmtId="0" fontId="27" fillId="0" borderId="19" xfId="6" applyFont="1" applyBorder="1" applyAlignment="1">
      <alignment horizontal="center" vertical="center"/>
    </xf>
    <xf numFmtId="38" fontId="27" fillId="0" borderId="6" xfId="7" applyNumberFormat="1" applyFont="1" applyBorder="1" applyAlignment="1">
      <alignment horizontal="center" vertical="center"/>
    </xf>
    <xf numFmtId="184" fontId="27" fillId="0" borderId="6" xfId="7" applyNumberFormat="1" applyFont="1" applyBorder="1" applyAlignment="1">
      <alignment horizontal="center" vertical="center"/>
    </xf>
    <xf numFmtId="0" fontId="27" fillId="10" borderId="102" xfId="6" applyFont="1" applyFill="1" applyBorder="1" applyAlignment="1">
      <alignment horizontal="center" vertical="center"/>
    </xf>
    <xf numFmtId="0" fontId="27" fillId="10" borderId="103" xfId="6" applyFont="1" applyFill="1" applyBorder="1" applyAlignment="1">
      <alignment horizontal="center" vertical="center"/>
    </xf>
    <xf numFmtId="0" fontId="34" fillId="0" borderId="0" xfId="6" applyFont="1" applyBorder="1" applyAlignment="1">
      <alignment horizontal="right" vertical="center"/>
    </xf>
    <xf numFmtId="0" fontId="27" fillId="0" borderId="144" xfId="6" applyFont="1" applyBorder="1" applyAlignment="1">
      <alignment horizontal="center" vertical="center"/>
    </xf>
    <xf numFmtId="0" fontId="27" fillId="0" borderId="1" xfId="6" applyFont="1" applyBorder="1" applyAlignment="1">
      <alignment horizontal="center" vertical="center"/>
    </xf>
    <xf numFmtId="0" fontId="27" fillId="0" borderId="110" xfId="6" applyFont="1" applyBorder="1" applyAlignment="1">
      <alignment horizontal="center" vertical="center"/>
    </xf>
    <xf numFmtId="0" fontId="27" fillId="0" borderId="146" xfId="6" applyFont="1" applyBorder="1" applyAlignment="1">
      <alignment horizontal="center" vertical="center"/>
    </xf>
    <xf numFmtId="0" fontId="25" fillId="0" borderId="1" xfId="3" applyFont="1" applyBorder="1" applyAlignment="1">
      <alignment horizontal="center" vertical="center" wrapText="1"/>
    </xf>
    <xf numFmtId="0" fontId="25" fillId="0" borderId="0" xfId="3" applyFont="1" applyBorder="1" applyAlignment="1">
      <alignment horizontal="center" vertical="center"/>
    </xf>
    <xf numFmtId="0" fontId="25" fillId="0" borderId="1" xfId="3" applyFont="1" applyBorder="1" applyAlignment="1">
      <alignment horizontal="center" vertical="center"/>
    </xf>
    <xf numFmtId="0" fontId="25" fillId="0" borderId="0" xfId="3" applyFont="1" applyBorder="1" applyAlignment="1">
      <alignment vertical="center" wrapText="1"/>
    </xf>
    <xf numFmtId="56" fontId="25" fillId="0" borderId="1" xfId="3" applyNumberFormat="1" applyFont="1" applyBorder="1" applyAlignment="1">
      <alignment horizontal="center" vertical="center"/>
    </xf>
    <xf numFmtId="0" fontId="25" fillId="0" borderId="0" xfId="3" applyFont="1" applyAlignment="1">
      <alignment horizontal="right"/>
    </xf>
    <xf numFmtId="38" fontId="24" fillId="8" borderId="127" xfId="15" applyFont="1" applyFill="1" applyBorder="1" applyAlignment="1">
      <alignment vertical="center"/>
    </xf>
    <xf numFmtId="38" fontId="24" fillId="0" borderId="128" xfId="15" applyFont="1" applyFill="1" applyBorder="1" applyAlignment="1">
      <alignment vertical="center"/>
    </xf>
    <xf numFmtId="38" fontId="24" fillId="0" borderId="128" xfId="15" applyFont="1" applyBorder="1" applyAlignment="1">
      <alignment vertical="center"/>
    </xf>
    <xf numFmtId="38" fontId="24" fillId="8" borderId="133" xfId="15" applyFont="1" applyFill="1" applyBorder="1" applyAlignment="1">
      <alignment vertical="center"/>
    </xf>
    <xf numFmtId="38" fontId="24" fillId="0" borderId="134" xfId="15" applyFont="1" applyFill="1" applyBorder="1" applyAlignment="1">
      <alignment vertical="center"/>
    </xf>
    <xf numFmtId="38" fontId="24" fillId="0" borderId="134" xfId="15" applyFont="1" applyBorder="1" applyAlignment="1">
      <alignment vertical="center"/>
    </xf>
    <xf numFmtId="38" fontId="24" fillId="8" borderId="38" xfId="15" applyFont="1" applyFill="1" applyBorder="1" applyAlignment="1">
      <alignment vertical="center"/>
    </xf>
    <xf numFmtId="38" fontId="24" fillId="0" borderId="126" xfId="15" applyFont="1" applyBorder="1" applyAlignment="1">
      <alignment vertical="center"/>
    </xf>
    <xf numFmtId="38" fontId="24" fillId="0" borderId="132" xfId="15" applyFont="1" applyBorder="1" applyAlignment="1">
      <alignment vertical="center"/>
    </xf>
    <xf numFmtId="38" fontId="24" fillId="0" borderId="131" xfId="15" applyFont="1" applyFill="1" applyBorder="1" applyAlignment="1">
      <alignment vertical="center"/>
    </xf>
    <xf numFmtId="38" fontId="27" fillId="0" borderId="171" xfId="7" applyFont="1" applyBorder="1" applyAlignment="1">
      <alignment vertical="center"/>
    </xf>
    <xf numFmtId="0" fontId="27" fillId="0" borderId="172" xfId="6" applyFont="1" applyBorder="1" applyAlignment="1">
      <alignment horizontal="right" vertical="center"/>
    </xf>
    <xf numFmtId="38" fontId="27" fillId="0" borderId="60" xfId="6" applyNumberFormat="1" applyFont="1" applyBorder="1" applyAlignment="1">
      <alignment horizontal="center" vertical="center"/>
    </xf>
    <xf numFmtId="0" fontId="27" fillId="0" borderId="60" xfId="6" applyFont="1" applyBorder="1" applyAlignment="1">
      <alignment vertical="center"/>
    </xf>
    <xf numFmtId="40" fontId="27" fillId="0" borderId="195" xfId="6" applyNumberFormat="1" applyFont="1" applyFill="1" applyBorder="1" applyAlignment="1">
      <alignment horizontal="center" vertical="center"/>
    </xf>
    <xf numFmtId="40" fontId="27" fillId="0" borderId="177" xfId="6" applyNumberFormat="1" applyFont="1" applyBorder="1" applyAlignment="1">
      <alignment horizontal="center" vertical="center"/>
    </xf>
    <xf numFmtId="40" fontId="27" fillId="0" borderId="61" xfId="6" applyNumberFormat="1" applyFont="1" applyBorder="1" applyAlignment="1">
      <alignment horizontal="center" vertical="center"/>
    </xf>
    <xf numFmtId="0" fontId="27" fillId="0" borderId="61" xfId="6" applyFont="1" applyBorder="1" applyAlignment="1">
      <alignment horizontal="left" vertical="center"/>
    </xf>
    <xf numFmtId="0" fontId="30" fillId="0" borderId="0" xfId="6" applyFont="1" applyFill="1" applyAlignment="1">
      <alignment vertical="center"/>
    </xf>
    <xf numFmtId="0" fontId="55" fillId="0" borderId="0" xfId="0" applyFont="1">
      <alignment vertical="center"/>
    </xf>
    <xf numFmtId="0" fontId="55" fillId="0" borderId="0" xfId="0" applyFont="1" applyAlignment="1">
      <alignment horizontal="right" vertical="center"/>
    </xf>
    <xf numFmtId="0" fontId="55" fillId="0" borderId="0" xfId="0" applyFont="1" applyAlignment="1">
      <alignment vertical="center"/>
    </xf>
    <xf numFmtId="0" fontId="58" fillId="0" borderId="0" xfId="0" applyFont="1" applyAlignment="1">
      <alignment vertical="center"/>
    </xf>
    <xf numFmtId="0" fontId="58" fillId="0" borderId="1" xfId="0" applyFont="1" applyBorder="1" applyAlignment="1">
      <alignment horizontal="center" vertical="center"/>
    </xf>
    <xf numFmtId="186" fontId="58" fillId="0" borderId="1" xfId="0" applyNumberFormat="1" applyFont="1" applyBorder="1" applyAlignment="1">
      <alignment horizontal="center" vertical="center"/>
    </xf>
    <xf numFmtId="0" fontId="55" fillId="0" borderId="0" xfId="0" applyFont="1" applyFill="1">
      <alignment vertical="center"/>
    </xf>
    <xf numFmtId="0" fontId="55" fillId="0" borderId="0" xfId="0" applyFont="1" applyAlignment="1">
      <alignment vertical="center" wrapText="1"/>
    </xf>
    <xf numFmtId="0" fontId="55" fillId="0" borderId="7" xfId="0" applyFont="1" applyBorder="1">
      <alignment vertical="center"/>
    </xf>
    <xf numFmtId="0" fontId="59" fillId="0" borderId="30" xfId="0" applyFont="1" applyFill="1" applyBorder="1" applyAlignment="1">
      <alignment vertical="center"/>
    </xf>
    <xf numFmtId="0" fontId="55" fillId="0" borderId="30" xfId="0" applyFont="1" applyFill="1" applyBorder="1">
      <alignment vertical="center"/>
    </xf>
    <xf numFmtId="0" fontId="55" fillId="0" borderId="30" xfId="0" applyFont="1" applyBorder="1">
      <alignment vertical="center"/>
    </xf>
    <xf numFmtId="0" fontId="55" fillId="0" borderId="10" xfId="0" applyFont="1" applyBorder="1">
      <alignment vertical="center"/>
    </xf>
    <xf numFmtId="0" fontId="55" fillId="0" borderId="8" xfId="0" applyFont="1" applyBorder="1">
      <alignment vertical="center"/>
    </xf>
    <xf numFmtId="0" fontId="59" fillId="0" borderId="0" xfId="0" applyFont="1" applyFill="1" applyBorder="1" applyAlignment="1">
      <alignment vertical="center"/>
    </xf>
    <xf numFmtId="0" fontId="55" fillId="0" borderId="0" xfId="0" applyFont="1" applyFill="1" applyBorder="1">
      <alignment vertical="center"/>
    </xf>
    <xf numFmtId="0" fontId="55" fillId="0" borderId="0" xfId="0" applyFont="1" applyBorder="1">
      <alignment vertical="center"/>
    </xf>
    <xf numFmtId="0" fontId="55" fillId="0" borderId="63" xfId="0" applyFont="1" applyBorder="1">
      <alignment vertical="center"/>
    </xf>
    <xf numFmtId="0" fontId="55" fillId="0" borderId="9" xfId="0" applyFont="1" applyBorder="1">
      <alignment vertical="center"/>
    </xf>
    <xf numFmtId="0" fontId="55" fillId="0" borderId="19" xfId="0" quotePrefix="1" applyFont="1" applyBorder="1">
      <alignment vertical="center"/>
    </xf>
    <xf numFmtId="0" fontId="55" fillId="0" borderId="19" xfId="0" applyFont="1" applyBorder="1">
      <alignment vertical="center"/>
    </xf>
    <xf numFmtId="0" fontId="55" fillId="0" borderId="31" xfId="0" applyFont="1" applyBorder="1">
      <alignment vertical="center"/>
    </xf>
    <xf numFmtId="0" fontId="59" fillId="13" borderId="1" xfId="0" applyFont="1" applyFill="1" applyBorder="1" applyAlignment="1">
      <alignment horizontal="center" vertical="center"/>
    </xf>
    <xf numFmtId="0" fontId="55" fillId="0" borderId="1" xfId="0" applyFont="1" applyBorder="1" applyAlignment="1">
      <alignment horizontal="center" vertical="center"/>
    </xf>
    <xf numFmtId="0" fontId="55" fillId="0" borderId="1" xfId="0" applyFont="1" applyBorder="1">
      <alignment vertical="center"/>
    </xf>
    <xf numFmtId="0" fontId="55" fillId="0" borderId="1" xfId="0" applyFont="1" applyBorder="1" applyAlignment="1">
      <alignment vertical="center" wrapText="1"/>
    </xf>
    <xf numFmtId="0" fontId="25" fillId="4" borderId="0" xfId="3" applyFont="1" applyFill="1" applyBorder="1" applyAlignment="1">
      <alignment vertical="center" wrapText="1"/>
    </xf>
    <xf numFmtId="177" fontId="18" fillId="0" borderId="14" xfId="0" applyNumberFormat="1" applyFont="1" applyFill="1" applyBorder="1">
      <alignment vertical="center"/>
    </xf>
    <xf numFmtId="38" fontId="51" fillId="0" borderId="1" xfId="1" applyFont="1" applyFill="1" applyBorder="1">
      <alignment vertical="center"/>
    </xf>
    <xf numFmtId="0" fontId="57" fillId="13" borderId="1" xfId="0" applyFont="1" applyFill="1" applyBorder="1" applyAlignment="1">
      <alignment horizontal="center" vertical="center"/>
    </xf>
    <xf numFmtId="0" fontId="24" fillId="0" borderId="1" xfId="6" applyFont="1" applyBorder="1" applyAlignment="1">
      <alignment horizontal="center" vertical="center" wrapText="1"/>
    </xf>
    <xf numFmtId="0" fontId="24" fillId="0" borderId="0" xfId="6" applyFont="1" applyAlignment="1">
      <alignment horizontal="right" vertical="center"/>
    </xf>
    <xf numFmtId="0" fontId="24" fillId="0" borderId="117" xfId="6" applyFont="1" applyBorder="1" applyAlignment="1">
      <alignment horizontal="center" vertical="center" wrapText="1"/>
    </xf>
    <xf numFmtId="0" fontId="24" fillId="0" borderId="6" xfId="6" applyFont="1" applyFill="1" applyBorder="1" applyAlignment="1">
      <alignment horizontal="center" vertical="center" wrapText="1"/>
    </xf>
    <xf numFmtId="0" fontId="24" fillId="0" borderId="1" xfId="6" applyFont="1" applyFill="1" applyBorder="1" applyAlignment="1">
      <alignment horizontal="center" vertical="center" wrapText="1"/>
    </xf>
    <xf numFmtId="0" fontId="24" fillId="0" borderId="2" xfId="6" applyFont="1" applyFill="1" applyBorder="1" applyAlignment="1">
      <alignment horizontal="center" vertical="center" wrapText="1"/>
    </xf>
    <xf numFmtId="0" fontId="24" fillId="0" borderId="31" xfId="6" applyFont="1" applyBorder="1" applyAlignment="1">
      <alignment horizontal="center" vertical="center" wrapText="1"/>
    </xf>
    <xf numFmtId="0" fontId="24" fillId="0" borderId="2" xfId="6" applyFont="1" applyBorder="1" applyAlignment="1">
      <alignment horizontal="center" vertical="center" wrapText="1"/>
    </xf>
    <xf numFmtId="0" fontId="24" fillId="6" borderId="1" xfId="6" applyFont="1" applyFill="1" applyBorder="1" applyAlignment="1">
      <alignment horizontal="center" vertical="center"/>
    </xf>
    <xf numFmtId="38" fontId="61" fillId="0" borderId="2" xfId="7" applyFont="1" applyBorder="1" applyAlignment="1">
      <alignment horizontal="center" vertical="center"/>
    </xf>
    <xf numFmtId="0" fontId="24" fillId="0" borderId="119" xfId="6" applyFont="1" applyFill="1" applyBorder="1" applyAlignment="1">
      <alignment horizontal="center" vertical="center"/>
    </xf>
    <xf numFmtId="0" fontId="24" fillId="0" borderId="120" xfId="6" applyFont="1" applyFill="1" applyBorder="1" applyAlignment="1">
      <alignment horizontal="center" vertical="center"/>
    </xf>
    <xf numFmtId="0" fontId="24" fillId="7" borderId="1" xfId="6" applyFont="1" applyFill="1" applyBorder="1" applyAlignment="1">
      <alignment horizontal="center" vertical="center"/>
    </xf>
    <xf numFmtId="0" fontId="24" fillId="7" borderId="2" xfId="6" applyFont="1" applyFill="1" applyBorder="1" applyAlignment="1">
      <alignment horizontal="center" vertical="center"/>
    </xf>
    <xf numFmtId="181" fontId="24" fillId="0" borderId="2" xfId="6" applyNumberFormat="1" applyFont="1" applyBorder="1" applyAlignment="1">
      <alignment horizontal="center" vertical="center"/>
    </xf>
    <xf numFmtId="181" fontId="24" fillId="0" borderId="1" xfId="6" applyNumberFormat="1" applyFont="1" applyBorder="1" applyAlignment="1">
      <alignment horizontal="center" vertical="center"/>
    </xf>
    <xf numFmtId="0" fontId="24" fillId="6" borderId="254" xfId="6" applyFont="1" applyFill="1" applyBorder="1" applyAlignment="1">
      <alignment horizontal="center" vertical="center"/>
    </xf>
    <xf numFmtId="38" fontId="61" fillId="0" borderId="255" xfId="7" applyFont="1" applyBorder="1" applyAlignment="1">
      <alignment horizontal="center" vertical="center"/>
    </xf>
    <xf numFmtId="0" fontId="24" fillId="0" borderId="255" xfId="6" applyFont="1" applyFill="1" applyBorder="1" applyAlignment="1">
      <alignment horizontal="center" vertical="center"/>
    </xf>
    <xf numFmtId="38" fontId="61" fillId="0" borderId="254" xfId="7" applyFont="1" applyBorder="1" applyAlignment="1">
      <alignment horizontal="center" vertical="center"/>
    </xf>
    <xf numFmtId="0" fontId="24" fillId="0" borderId="0" xfId="6" applyFont="1" applyFill="1" applyAlignment="1">
      <alignment vertical="center"/>
    </xf>
    <xf numFmtId="0" fontId="24" fillId="0" borderId="1" xfId="6" applyFont="1" applyBorder="1" applyAlignment="1">
      <alignment horizontal="center" vertical="center"/>
    </xf>
    <xf numFmtId="0" fontId="27" fillId="0" borderId="2" xfId="6" applyFont="1" applyBorder="1" applyAlignment="1">
      <alignment horizontal="center" vertical="center"/>
    </xf>
    <xf numFmtId="0" fontId="27" fillId="0" borderId="3" xfId="6" applyFont="1" applyBorder="1" applyAlignment="1">
      <alignment horizontal="center" vertical="center"/>
    </xf>
    <xf numFmtId="0" fontId="27" fillId="0" borderId="1" xfId="6" applyFont="1" applyBorder="1" applyAlignment="1">
      <alignment horizontal="center" vertical="center"/>
    </xf>
    <xf numFmtId="0" fontId="27" fillId="0" borderId="102" xfId="6" applyFont="1" applyBorder="1" applyAlignment="1">
      <alignment horizontal="center" vertical="center"/>
    </xf>
    <xf numFmtId="0" fontId="27" fillId="0" borderId="11" xfId="6" applyFont="1" applyBorder="1" applyAlignment="1">
      <alignment horizontal="center" vertical="center"/>
    </xf>
    <xf numFmtId="0" fontId="27" fillId="0" borderId="108" xfId="6" applyFont="1" applyBorder="1" applyAlignment="1">
      <alignment horizontal="center" vertical="center"/>
    </xf>
    <xf numFmtId="0" fontId="27" fillId="0" borderId="111" xfId="6" applyFont="1" applyBorder="1" applyAlignment="1">
      <alignment horizontal="center" vertical="center"/>
    </xf>
    <xf numFmtId="0" fontId="27" fillId="0" borderId="110" xfId="6" applyFont="1" applyBorder="1" applyAlignment="1">
      <alignment horizontal="center" vertical="center"/>
    </xf>
    <xf numFmtId="0" fontId="24" fillId="0" borderId="1" xfId="6" applyFont="1" applyBorder="1" applyAlignment="1">
      <alignment vertical="center"/>
    </xf>
    <xf numFmtId="0" fontId="27" fillId="0" borderId="267" xfId="6"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29"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6" fillId="0" borderId="58" xfId="2" applyFont="1" applyBorder="1" applyAlignment="1">
      <alignment horizontal="center" vertical="center"/>
    </xf>
    <xf numFmtId="0" fontId="6" fillId="0" borderId="24" xfId="2" applyFont="1" applyBorder="1" applyAlignment="1">
      <alignment horizontal="center" vertical="center"/>
    </xf>
    <xf numFmtId="0" fontId="6" fillId="0" borderId="82" xfId="2" applyFont="1" applyBorder="1" applyAlignment="1">
      <alignment horizontal="center" vertical="center"/>
    </xf>
    <xf numFmtId="0" fontId="6" fillId="0" borderId="20" xfId="2" applyFont="1" applyBorder="1" applyAlignment="1">
      <alignment horizontal="center" vertical="center"/>
    </xf>
    <xf numFmtId="0" fontId="7" fillId="0" borderId="0" xfId="2" applyFont="1" applyAlignment="1">
      <alignment horizontal="right" vertical="center"/>
    </xf>
    <xf numFmtId="0" fontId="29" fillId="0" borderId="0" xfId="2" applyFont="1" applyAlignment="1">
      <alignment horizontal="center" vertical="center"/>
    </xf>
    <xf numFmtId="0" fontId="7" fillId="0" borderId="20" xfId="2" applyFont="1" applyBorder="1" applyAlignment="1">
      <alignment horizontal="center" vertical="center"/>
    </xf>
    <xf numFmtId="0" fontId="7" fillId="0" borderId="20" xfId="2" applyFont="1" applyBorder="1">
      <alignment vertical="center"/>
    </xf>
    <xf numFmtId="0" fontId="7" fillId="0" borderId="82" xfId="2" applyFont="1" applyBorder="1" applyAlignment="1">
      <alignment horizontal="center" vertical="center" wrapText="1"/>
    </xf>
    <xf numFmtId="0" fontId="7" fillId="0" borderId="82" xfId="2" applyFont="1" applyBorder="1" applyAlignment="1">
      <alignment horizontal="center" vertical="center"/>
    </xf>
    <xf numFmtId="0" fontId="7" fillId="0" borderId="96" xfId="2" applyFont="1" applyBorder="1" applyAlignment="1">
      <alignment horizontal="center" vertical="center" wrapText="1"/>
    </xf>
    <xf numFmtId="0" fontId="7" fillId="0" borderId="96" xfId="2" applyFont="1" applyBorder="1" applyAlignment="1">
      <alignment horizontal="center" vertical="center"/>
    </xf>
    <xf numFmtId="0" fontId="19" fillId="0" borderId="0" xfId="3" applyFont="1" applyAlignment="1">
      <alignment horizontal="left" vertical="top" wrapText="1"/>
    </xf>
    <xf numFmtId="0" fontId="25" fillId="0" borderId="1" xfId="3" applyFont="1" applyBorder="1" applyAlignment="1">
      <alignment horizontal="center" vertical="center" wrapText="1"/>
    </xf>
    <xf numFmtId="0" fontId="25" fillId="12" borderId="1" xfId="3" applyFont="1" applyFill="1" applyBorder="1" applyAlignment="1">
      <alignment horizontal="center" vertical="center"/>
    </xf>
    <xf numFmtId="0" fontId="26" fillId="0" borderId="1" xfId="3" applyFont="1" applyBorder="1" applyAlignment="1">
      <alignment horizontal="center" vertical="center"/>
    </xf>
    <xf numFmtId="0" fontId="25" fillId="0" borderId="0" xfId="3" applyFont="1" applyBorder="1" applyAlignment="1">
      <alignment vertical="center" wrapText="1"/>
    </xf>
    <xf numFmtId="0" fontId="25" fillId="0" borderId="0" xfId="3" applyFont="1" applyAlignment="1">
      <alignment vertical="center" wrapText="1"/>
    </xf>
    <xf numFmtId="0" fontId="25" fillId="0" borderId="0" xfId="3" applyFont="1" applyBorder="1" applyAlignment="1">
      <alignment horizontal="center" vertical="center"/>
    </xf>
    <xf numFmtId="0" fontId="25" fillId="0" borderId="2" xfId="3" applyFont="1" applyBorder="1" applyAlignment="1">
      <alignment horizontal="center" vertical="center"/>
    </xf>
    <xf numFmtId="0" fontId="25" fillId="0" borderId="11" xfId="3" applyFont="1" applyBorder="1" applyAlignment="1">
      <alignment horizontal="center" vertical="center"/>
    </xf>
    <xf numFmtId="0" fontId="25" fillId="0" borderId="3" xfId="3" applyFont="1" applyBorder="1" applyAlignment="1">
      <alignment horizontal="center" vertical="center"/>
    </xf>
    <xf numFmtId="0" fontId="25" fillId="0" borderId="8" xfId="3" applyFont="1" applyBorder="1" applyAlignment="1">
      <alignment horizontal="center" vertical="center"/>
    </xf>
    <xf numFmtId="0" fontId="7" fillId="0" borderId="0" xfId="3" applyFont="1" applyAlignment="1">
      <alignment horizontal="right" vertical="center"/>
    </xf>
    <xf numFmtId="0" fontId="25" fillId="4" borderId="0" xfId="3" applyFont="1" applyFill="1" applyBorder="1" applyAlignment="1">
      <alignment horizontal="center" vertical="top" textRotation="255"/>
    </xf>
    <xf numFmtId="0" fontId="25" fillId="0" borderId="0" xfId="3" applyFont="1" applyAlignment="1" applyProtection="1">
      <alignment horizontal="right"/>
      <protection locked="0"/>
    </xf>
    <xf numFmtId="0" fontId="26" fillId="0" borderId="0" xfId="3" applyFont="1" applyAlignment="1">
      <alignment horizontal="center"/>
    </xf>
    <xf numFmtId="0" fontId="25" fillId="0" borderId="0" xfId="3" applyFont="1" applyAlignment="1">
      <alignment wrapText="1"/>
    </xf>
    <xf numFmtId="0" fontId="25" fillId="0" borderId="1" xfId="3" applyFont="1" applyBorder="1" applyAlignment="1">
      <alignment horizontal="center" vertical="center"/>
    </xf>
    <xf numFmtId="0" fontId="25" fillId="12" borderId="7" xfId="3" applyFont="1" applyFill="1" applyBorder="1" applyAlignment="1">
      <alignment horizontal="center" vertical="center"/>
    </xf>
    <xf numFmtId="0" fontId="25" fillId="12" borderId="30" xfId="3" applyFont="1" applyFill="1" applyBorder="1" applyAlignment="1">
      <alignment horizontal="center" vertical="center"/>
    </xf>
    <xf numFmtId="0" fontId="25" fillId="12" borderId="10" xfId="3" applyFont="1" applyFill="1" applyBorder="1" applyAlignment="1">
      <alignment horizontal="center" vertical="center"/>
    </xf>
    <xf numFmtId="0" fontId="25" fillId="12" borderId="9" xfId="3" applyFont="1" applyFill="1" applyBorder="1" applyAlignment="1">
      <alignment horizontal="center" vertical="center"/>
    </xf>
    <xf numFmtId="0" fontId="25" fillId="12" borderId="19" xfId="3" applyFont="1" applyFill="1" applyBorder="1" applyAlignment="1">
      <alignment horizontal="center" vertical="center"/>
    </xf>
    <xf numFmtId="0" fontId="25" fillId="12" borderId="31" xfId="3" applyFont="1" applyFill="1" applyBorder="1" applyAlignment="1">
      <alignment horizontal="center" vertical="center"/>
    </xf>
    <xf numFmtId="0" fontId="25" fillId="0" borderId="0" xfId="3" applyFont="1" applyBorder="1" applyAlignment="1">
      <alignment wrapText="1"/>
    </xf>
    <xf numFmtId="0" fontId="25" fillId="0" borderId="107" xfId="3" applyFont="1" applyBorder="1" applyAlignment="1">
      <alignment horizontal="center" vertical="center"/>
    </xf>
    <xf numFmtId="0" fontId="25" fillId="0" borderId="1" xfId="3" applyFont="1" applyBorder="1" applyAlignment="1">
      <alignment horizontal="center" vertical="center" shrinkToFit="1"/>
    </xf>
    <xf numFmtId="0" fontId="25" fillId="0" borderId="254" xfId="3" applyFont="1" applyBorder="1" applyAlignment="1">
      <alignment horizontal="center" vertical="center" wrapText="1"/>
    </xf>
    <xf numFmtId="0" fontId="25" fillId="0" borderId="254" xfId="3" applyFont="1" applyBorder="1" applyAlignment="1">
      <alignment horizontal="center" vertical="center" shrinkToFit="1"/>
    </xf>
    <xf numFmtId="0" fontId="25" fillId="0" borderId="255" xfId="3" applyFont="1" applyBorder="1" applyAlignment="1">
      <alignment horizontal="center" vertical="center" shrinkToFit="1"/>
    </xf>
    <xf numFmtId="0" fontId="25" fillId="0" borderId="107" xfId="3" applyFont="1" applyBorder="1" applyAlignment="1">
      <alignment horizontal="center" vertical="center" wrapText="1"/>
    </xf>
    <xf numFmtId="0" fontId="25" fillId="0" borderId="156" xfId="3" applyFont="1" applyBorder="1" applyAlignment="1">
      <alignment horizontal="center" vertical="center" shrinkToFit="1"/>
    </xf>
    <xf numFmtId="0" fontId="25" fillId="0" borderId="3" xfId="3" applyFont="1" applyBorder="1" applyAlignment="1">
      <alignment horizontal="center" vertical="center" wrapText="1"/>
    </xf>
    <xf numFmtId="0" fontId="25" fillId="0" borderId="2" xfId="3" applyFont="1" applyBorder="1" applyAlignment="1">
      <alignment horizontal="center" vertical="center" shrinkToFit="1"/>
    </xf>
    <xf numFmtId="56" fontId="25" fillId="0" borderId="1" xfId="3" applyNumberFormat="1" applyFont="1" applyBorder="1" applyAlignment="1">
      <alignment horizontal="center" vertical="center"/>
    </xf>
    <xf numFmtId="0" fontId="25" fillId="0" borderId="256" xfId="3" applyFont="1" applyBorder="1" applyAlignment="1">
      <alignment horizontal="center" vertical="center"/>
    </xf>
    <xf numFmtId="0" fontId="25" fillId="0" borderId="254" xfId="3" applyFont="1" applyBorder="1" applyAlignment="1">
      <alignment horizontal="center" vertical="center"/>
    </xf>
    <xf numFmtId="0" fontId="25" fillId="0" borderId="3" xfId="3" applyFont="1" applyBorder="1" applyAlignment="1">
      <alignment horizontal="center" vertical="center" shrinkToFit="1"/>
    </xf>
    <xf numFmtId="0" fontId="12" fillId="12" borderId="30" xfId="3" applyFont="1" applyFill="1" applyBorder="1" applyAlignment="1">
      <alignment horizontal="center" vertical="center"/>
    </xf>
    <xf numFmtId="0" fontId="19" fillId="12" borderId="7" xfId="3" applyFont="1" applyFill="1" applyBorder="1" applyAlignment="1">
      <alignment horizontal="center" vertical="center" wrapText="1"/>
    </xf>
    <xf numFmtId="0" fontId="19" fillId="12" borderId="30" xfId="3" applyFont="1" applyFill="1" applyBorder="1" applyAlignment="1">
      <alignment horizontal="center" vertical="center" wrapText="1"/>
    </xf>
    <xf numFmtId="0" fontId="25" fillId="4" borderId="97" xfId="3" applyFont="1" applyFill="1" applyBorder="1" applyAlignment="1">
      <alignment horizontal="center" vertical="top" textRotation="255"/>
    </xf>
    <xf numFmtId="0" fontId="26" fillId="0" borderId="0" xfId="3" applyFont="1" applyBorder="1" applyAlignment="1">
      <alignment horizontal="center"/>
    </xf>
    <xf numFmtId="0" fontId="12" fillId="12" borderId="7" xfId="3" applyFont="1" applyFill="1" applyBorder="1" applyAlignment="1">
      <alignment horizontal="center" vertical="center"/>
    </xf>
    <xf numFmtId="0" fontId="12" fillId="12" borderId="10" xfId="3" applyFont="1" applyFill="1" applyBorder="1" applyAlignment="1">
      <alignment horizontal="center" vertical="center"/>
    </xf>
    <xf numFmtId="0" fontId="12" fillId="12" borderId="9" xfId="3" applyFont="1" applyFill="1" applyBorder="1" applyAlignment="1">
      <alignment horizontal="center" vertical="center"/>
    </xf>
    <xf numFmtId="0" fontId="12" fillId="12" borderId="19" xfId="3" applyFont="1" applyFill="1" applyBorder="1" applyAlignment="1">
      <alignment horizontal="center" vertical="center"/>
    </xf>
    <xf numFmtId="0" fontId="12" fillId="12" borderId="31" xfId="3" applyFont="1" applyFill="1" applyBorder="1" applyAlignment="1">
      <alignment horizontal="center" vertical="center"/>
    </xf>
    <xf numFmtId="0" fontId="25" fillId="12" borderId="156" xfId="3" applyFont="1" applyFill="1" applyBorder="1" applyAlignment="1">
      <alignment horizontal="center" vertical="center"/>
    </xf>
    <xf numFmtId="0" fontId="12" fillId="12" borderId="104" xfId="3" applyFont="1" applyFill="1" applyBorder="1" applyAlignment="1">
      <alignment horizontal="center" vertical="center" shrinkToFit="1"/>
    </xf>
    <xf numFmtId="0" fontId="12" fillId="12" borderId="30" xfId="3" applyFont="1" applyFill="1" applyBorder="1" applyAlignment="1">
      <alignment horizontal="center" vertical="center" shrinkToFit="1"/>
    </xf>
    <xf numFmtId="0" fontId="12" fillId="12" borderId="10" xfId="3" applyFont="1" applyFill="1" applyBorder="1" applyAlignment="1">
      <alignment horizontal="center" vertical="center" shrinkToFit="1"/>
    </xf>
    <xf numFmtId="0" fontId="19" fillId="12" borderId="10" xfId="3" applyFont="1" applyFill="1" applyBorder="1" applyAlignment="1">
      <alignment horizontal="center" vertical="center" wrapText="1"/>
    </xf>
    <xf numFmtId="0" fontId="19" fillId="12" borderId="147" xfId="3" applyFont="1" applyFill="1" applyBorder="1" applyAlignment="1">
      <alignment horizontal="center" vertical="center" wrapText="1"/>
    </xf>
    <xf numFmtId="0" fontId="25" fillId="0" borderId="0" xfId="3" applyFont="1" applyAlignment="1">
      <alignment horizontal="right"/>
    </xf>
    <xf numFmtId="0" fontId="25" fillId="0" borderId="0" xfId="3" applyFont="1" applyAlignment="1">
      <alignment horizontal="center" wrapText="1"/>
    </xf>
    <xf numFmtId="0" fontId="25" fillId="0" borderId="0" xfId="3" applyFont="1" applyAlignment="1">
      <alignment horizontal="center"/>
    </xf>
    <xf numFmtId="0" fontId="26" fillId="0" borderId="0" xfId="3" applyFont="1" applyAlignment="1">
      <alignment horizontal="center" vertical="center"/>
    </xf>
    <xf numFmtId="0" fontId="12" fillId="0" borderId="0" xfId="3" applyFont="1" applyBorder="1" applyAlignment="1">
      <alignment horizontal="left" vertical="top" wrapText="1"/>
    </xf>
    <xf numFmtId="0" fontId="25" fillId="0" borderId="0" xfId="3" applyFont="1" applyAlignment="1">
      <alignment horizontal="center" vertical="center" wrapText="1"/>
    </xf>
    <xf numFmtId="0" fontId="25" fillId="0" borderId="2" xfId="3" applyFont="1" applyBorder="1" applyAlignment="1" applyProtection="1">
      <alignment horizontal="left" vertical="top" wrapText="1"/>
      <protection locked="0"/>
    </xf>
    <xf numFmtId="0" fontId="25" fillId="0" borderId="11" xfId="3" applyFont="1" applyBorder="1" applyAlignment="1" applyProtection="1">
      <alignment horizontal="left" vertical="top" wrapText="1"/>
      <protection locked="0"/>
    </xf>
    <xf numFmtId="0" fontId="25" fillId="0" borderId="3" xfId="3" applyFont="1" applyBorder="1" applyAlignment="1" applyProtection="1">
      <alignment horizontal="left" vertical="top" wrapText="1"/>
      <protection locked="0"/>
    </xf>
    <xf numFmtId="0" fontId="12" fillId="0" borderId="0" xfId="3" applyFont="1" applyAlignment="1">
      <alignment horizontal="left" vertical="top" wrapText="1"/>
    </xf>
    <xf numFmtId="0" fontId="25" fillId="0" borderId="2" xfId="3" applyFont="1" applyBorder="1" applyAlignment="1">
      <alignment horizontal="left" vertical="center"/>
    </xf>
    <xf numFmtId="0" fontId="25" fillId="0" borderId="11" xfId="3" applyFont="1" applyBorder="1" applyAlignment="1">
      <alignment horizontal="left" vertical="center"/>
    </xf>
    <xf numFmtId="0" fontId="25" fillId="0" borderId="3" xfId="3" applyFont="1" applyBorder="1" applyAlignment="1">
      <alignment horizontal="left" vertical="center"/>
    </xf>
    <xf numFmtId="0" fontId="25" fillId="0" borderId="7" xfId="3" applyFont="1" applyBorder="1" applyAlignment="1" applyProtection="1">
      <alignment horizontal="center" vertical="top" wrapText="1"/>
      <protection locked="0"/>
    </xf>
    <xf numFmtId="0" fontId="25" fillId="0" borderId="30" xfId="3" applyFont="1" applyBorder="1" applyAlignment="1" applyProtection="1">
      <alignment horizontal="center" vertical="top" wrapText="1"/>
      <protection locked="0"/>
    </xf>
    <xf numFmtId="0" fontId="25" fillId="0" borderId="10" xfId="3" applyFont="1" applyBorder="1" applyAlignment="1" applyProtection="1">
      <alignment horizontal="center" vertical="top" wrapText="1"/>
      <protection locked="0"/>
    </xf>
    <xf numFmtId="0" fontId="25" fillId="0" borderId="8" xfId="3" applyFont="1" applyBorder="1" applyAlignment="1" applyProtection="1">
      <alignment horizontal="center" vertical="top" wrapText="1"/>
      <protection locked="0"/>
    </xf>
    <xf numFmtId="0" fontId="25" fillId="0" borderId="0" xfId="3" applyFont="1" applyBorder="1" applyAlignment="1" applyProtection="1">
      <alignment horizontal="center" vertical="top" wrapText="1"/>
      <protection locked="0"/>
    </xf>
    <xf numFmtId="0" fontId="25" fillId="0" borderId="63" xfId="3" applyFont="1" applyBorder="1" applyAlignment="1" applyProtection="1">
      <alignment horizontal="center" vertical="top" wrapText="1"/>
      <protection locked="0"/>
    </xf>
    <xf numFmtId="0" fontId="25" fillId="0" borderId="9" xfId="3" applyFont="1" applyBorder="1" applyAlignment="1" applyProtection="1">
      <alignment horizontal="center" vertical="top" wrapText="1"/>
      <protection locked="0"/>
    </xf>
    <xf numFmtId="0" fontId="25" fillId="0" borderId="19" xfId="3" applyFont="1" applyBorder="1" applyAlignment="1" applyProtection="1">
      <alignment horizontal="center" vertical="top" wrapText="1"/>
      <protection locked="0"/>
    </xf>
    <xf numFmtId="0" fontId="25" fillId="0" borderId="31" xfId="3" applyFont="1" applyBorder="1" applyAlignment="1" applyProtection="1">
      <alignment horizontal="center" vertical="top" wrapText="1"/>
      <protection locked="0"/>
    </xf>
    <xf numFmtId="0" fontId="25" fillId="0" borderId="0" xfId="3" applyFont="1" applyBorder="1" applyAlignment="1">
      <alignment horizontal="center"/>
    </xf>
    <xf numFmtId="0" fontId="25" fillId="0" borderId="7" xfId="3" applyFont="1" applyBorder="1" applyAlignment="1">
      <alignment horizontal="center" vertical="center" textRotation="255"/>
    </xf>
    <xf numFmtId="0" fontId="25" fillId="0" borderId="10" xfId="3" applyFont="1" applyBorder="1" applyAlignment="1">
      <alignment horizontal="center" vertical="center" textRotation="255"/>
    </xf>
    <xf numFmtId="0" fontId="25" fillId="0" borderId="8" xfId="3" applyFont="1" applyBorder="1" applyAlignment="1">
      <alignment horizontal="center" vertical="center" textRotation="255"/>
    </xf>
    <xf numFmtId="0" fontId="25" fillId="0" borderId="63" xfId="3" applyFont="1" applyBorder="1" applyAlignment="1">
      <alignment horizontal="center" vertical="center" textRotation="255"/>
    </xf>
    <xf numFmtId="0" fontId="25" fillId="0" borderId="9" xfId="3" applyFont="1" applyBorder="1" applyAlignment="1">
      <alignment horizontal="center" vertical="center" textRotation="255"/>
    </xf>
    <xf numFmtId="0" fontId="25" fillId="0" borderId="31" xfId="3" applyFont="1" applyBorder="1" applyAlignment="1">
      <alignment horizontal="center" vertical="center" textRotation="255"/>
    </xf>
    <xf numFmtId="0" fontId="25" fillId="0" borderId="2" xfId="3" applyFont="1" applyBorder="1" applyAlignment="1" applyProtection="1">
      <alignment horizontal="center" vertical="top" wrapText="1"/>
      <protection locked="0"/>
    </xf>
    <xf numFmtId="0" fontId="25" fillId="0" borderId="11" xfId="3" applyFont="1" applyBorder="1" applyAlignment="1" applyProtection="1">
      <alignment horizontal="center" vertical="top" wrapText="1"/>
      <protection locked="0"/>
    </xf>
    <xf numFmtId="0" fontId="26" fillId="0" borderId="0" xfId="3" applyFont="1" applyAlignment="1">
      <alignment horizontal="center" vertical="center" wrapText="1"/>
    </xf>
    <xf numFmtId="0" fontId="25" fillId="0" borderId="3" xfId="3" applyFont="1" applyBorder="1" applyAlignment="1" applyProtection="1">
      <alignment horizontal="center" vertical="top" wrapText="1"/>
      <protection locked="0"/>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right" vertical="center"/>
    </xf>
    <xf numFmtId="0" fontId="12" fillId="0" borderId="0" xfId="0" applyFont="1" applyAlignment="1">
      <alignment horizontal="right" vertical="center"/>
    </xf>
    <xf numFmtId="0" fontId="41" fillId="0" borderId="0" xfId="0" applyFont="1" applyAlignment="1">
      <alignment horizontal="center" vertical="center"/>
    </xf>
    <xf numFmtId="0" fontId="20" fillId="2" borderId="2"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12" fillId="0" borderId="9" xfId="0" applyFont="1" applyBorder="1" applyAlignment="1">
      <alignment horizontal="left" vertical="center"/>
    </xf>
    <xf numFmtId="0" fontId="12" fillId="0" borderId="31" xfId="0" applyFont="1" applyBorder="1" applyAlignment="1">
      <alignment horizontal="left" vertical="center"/>
    </xf>
    <xf numFmtId="0" fontId="12" fillId="0" borderId="8" xfId="0" applyFont="1" applyBorder="1" applyAlignment="1">
      <alignment horizontal="left" vertical="center"/>
    </xf>
    <xf numFmtId="0" fontId="12" fillId="0" borderId="63" xfId="0" applyFont="1" applyBorder="1" applyAlignment="1">
      <alignment horizontal="left" vertical="center"/>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12" fillId="0" borderId="3" xfId="0" applyFont="1" applyBorder="1" applyAlignment="1">
      <alignment horizontal="left" vertical="center" wrapText="1"/>
    </xf>
    <xf numFmtId="0" fontId="12" fillId="0" borderId="8" xfId="0" applyFont="1" applyBorder="1" applyAlignment="1">
      <alignment vertical="center"/>
    </xf>
    <xf numFmtId="0" fontId="12" fillId="0" borderId="63" xfId="0" applyFont="1" applyBorder="1" applyAlignment="1">
      <alignment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45" fillId="0" borderId="0" xfId="0" applyFont="1" applyAlignment="1">
      <alignment horizontal="center" vertical="center"/>
    </xf>
    <xf numFmtId="0" fontId="0" fillId="3" borderId="1" xfId="0" applyFill="1" applyBorder="1" applyAlignment="1">
      <alignment horizontal="center" vertical="center"/>
    </xf>
    <xf numFmtId="0" fontId="38"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38" fontId="10" fillId="0" borderId="1" xfId="1" applyFont="1" applyFill="1" applyBorder="1" applyAlignment="1">
      <alignmen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38" fontId="10" fillId="12" borderId="1" xfId="1" applyFont="1" applyFill="1" applyBorder="1" applyAlignment="1">
      <alignment vertical="center"/>
    </xf>
    <xf numFmtId="0" fontId="10" fillId="0" borderId="2" xfId="0" applyFont="1" applyBorder="1" applyAlignment="1">
      <alignment horizontal="center" vertical="center"/>
    </xf>
    <xf numFmtId="38" fontId="10" fillId="12" borderId="3" xfId="1" applyFont="1" applyFill="1" applyBorder="1" applyAlignment="1">
      <alignment vertical="center"/>
    </xf>
    <xf numFmtId="0" fontId="6" fillId="0" borderId="20" xfId="0" applyFont="1" applyBorder="1" applyAlignment="1">
      <alignment horizontal="center" vertical="center"/>
    </xf>
    <xf numFmtId="0" fontId="42" fillId="0" borderId="0" xfId="0" applyFont="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horizontal="right"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39" fillId="0" borderId="1" xfId="0" applyFont="1" applyBorder="1" applyAlignment="1">
      <alignment horizontal="center" vertical="center"/>
    </xf>
    <xf numFmtId="0" fontId="39" fillId="3" borderId="1" xfId="0" applyFont="1" applyFill="1" applyBorder="1" applyAlignment="1">
      <alignment horizontal="center" vertical="center" wrapText="1"/>
    </xf>
    <xf numFmtId="0" fontId="39" fillId="0" borderId="5" xfId="0" applyFont="1" applyBorder="1" applyAlignment="1">
      <alignment horizontal="justify" vertical="center" wrapText="1"/>
    </xf>
    <xf numFmtId="0" fontId="39" fillId="0" borderId="6" xfId="0" applyFont="1" applyBorder="1" applyAlignment="1">
      <alignment horizontal="justify" vertical="center" wrapText="1"/>
    </xf>
    <xf numFmtId="0" fontId="39" fillId="0" borderId="1" xfId="0" applyFont="1" applyBorder="1" applyAlignment="1">
      <alignment horizontal="justify" vertical="center" wrapText="1"/>
    </xf>
    <xf numFmtId="0" fontId="46" fillId="0" borderId="235" xfId="6" applyFont="1" applyFill="1" applyBorder="1" applyAlignment="1">
      <alignment horizontal="left"/>
    </xf>
    <xf numFmtId="0" fontId="46" fillId="0" borderId="166" xfId="6" applyFont="1" applyFill="1" applyBorder="1" applyAlignment="1">
      <alignment horizontal="left"/>
    </xf>
    <xf numFmtId="38" fontId="12" fillId="0" borderId="0" xfId="1" applyFont="1" applyFill="1" applyBorder="1" applyAlignment="1">
      <alignment horizontal="right" vertical="center"/>
    </xf>
    <xf numFmtId="0" fontId="20" fillId="0" borderId="0" xfId="0" applyFont="1" applyAlignment="1">
      <alignment vertical="center"/>
    </xf>
    <xf numFmtId="0" fontId="41" fillId="0" borderId="0" xfId="0" applyFont="1" applyBorder="1" applyAlignment="1">
      <alignment horizontal="center" vertical="center"/>
    </xf>
    <xf numFmtId="38" fontId="12" fillId="3" borderId="4" xfId="1" applyFont="1" applyFill="1" applyBorder="1" applyAlignment="1">
      <alignment horizontal="center" vertical="center"/>
    </xf>
    <xf numFmtId="38" fontId="12" fillId="3" borderId="5" xfId="1" applyFont="1" applyFill="1" applyBorder="1" applyAlignment="1">
      <alignment horizontal="center" vertical="center"/>
    </xf>
    <xf numFmtId="0" fontId="20" fillId="0" borderId="6" xfId="0" applyFont="1" applyBorder="1" applyAlignment="1">
      <alignment horizontal="center" vertical="center"/>
    </xf>
    <xf numFmtId="0" fontId="12" fillId="3" borderId="29"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1" xfId="0" applyFont="1" applyFill="1" applyBorder="1" applyAlignment="1">
      <alignment horizontal="center" vertical="center"/>
    </xf>
    <xf numFmtId="0" fontId="24" fillId="0" borderId="2" xfId="6" applyFont="1" applyBorder="1" applyAlignment="1">
      <alignment horizontal="center" vertical="center" wrapText="1"/>
    </xf>
    <xf numFmtId="0" fontId="24" fillId="0" borderId="11" xfId="6" applyFont="1" applyBorder="1" applyAlignment="1">
      <alignment horizontal="center" vertical="center" wrapText="1"/>
    </xf>
    <xf numFmtId="0" fontId="24" fillId="0" borderId="3" xfId="6" applyFont="1" applyBorder="1" applyAlignment="1">
      <alignment horizontal="center" vertical="center" wrapText="1"/>
    </xf>
    <xf numFmtId="0" fontId="24" fillId="0" borderId="103" xfId="6" applyFont="1" applyBorder="1" applyAlignment="1">
      <alignment horizontal="center" vertical="center" wrapText="1"/>
    </xf>
    <xf numFmtId="38" fontId="61" fillId="0" borderId="1" xfId="7" applyFont="1" applyBorder="1" applyAlignment="1">
      <alignment horizontal="center" vertical="center"/>
    </xf>
    <xf numFmtId="180" fontId="24" fillId="0" borderId="101" xfId="6" applyNumberFormat="1" applyFont="1" applyBorder="1" applyAlignment="1">
      <alignment horizontal="center" vertical="center" shrinkToFit="1"/>
    </xf>
    <xf numFmtId="180" fontId="24" fillId="0" borderId="118" xfId="6" applyNumberFormat="1" applyFont="1" applyBorder="1" applyAlignment="1">
      <alignment horizontal="center" vertical="center" shrinkToFit="1"/>
    </xf>
    <xf numFmtId="38" fontId="61" fillId="0" borderId="107" xfId="7" applyFont="1" applyFill="1" applyBorder="1" applyAlignment="1">
      <alignment horizontal="center" vertical="center"/>
    </xf>
    <xf numFmtId="38" fontId="61" fillId="6" borderId="1" xfId="7" applyFont="1" applyFill="1" applyBorder="1" applyAlignment="1">
      <alignment horizontal="center" vertical="center"/>
    </xf>
    <xf numFmtId="38" fontId="61" fillId="7" borderId="107" xfId="7" applyFont="1" applyFill="1" applyBorder="1" applyAlignment="1">
      <alignment horizontal="center" vertical="center"/>
    </xf>
    <xf numFmtId="38" fontId="61" fillId="0" borderId="3" xfId="7" applyFont="1" applyBorder="1" applyAlignment="1">
      <alignment horizontal="center" vertical="center"/>
    </xf>
    <xf numFmtId="0" fontId="24" fillId="0" borderId="1" xfId="6" applyFont="1" applyBorder="1" applyAlignment="1">
      <alignment horizontal="center" vertical="center" wrapText="1"/>
    </xf>
    <xf numFmtId="0" fontId="24" fillId="0" borderId="1" xfId="6" applyFont="1" applyBorder="1" applyAlignment="1">
      <alignment horizontal="center" vertical="center"/>
    </xf>
    <xf numFmtId="0" fontId="24" fillId="0" borderId="4" xfId="6" applyFont="1" applyBorder="1" applyAlignment="1">
      <alignment horizontal="center" vertical="center"/>
    </xf>
    <xf numFmtId="0" fontId="24" fillId="0" borderId="101" xfId="6" applyFont="1" applyBorder="1" applyAlignment="1">
      <alignment horizontal="center" vertical="center"/>
    </xf>
    <xf numFmtId="0" fontId="24" fillId="0" borderId="105" xfId="6" applyFont="1" applyBorder="1" applyAlignment="1">
      <alignment horizontal="center" vertical="center"/>
    </xf>
    <xf numFmtId="0" fontId="24" fillId="0" borderId="118" xfId="6" applyFont="1" applyBorder="1" applyAlignment="1">
      <alignment horizontal="center" vertical="center"/>
    </xf>
    <xf numFmtId="0" fontId="24" fillId="0" borderId="102" xfId="6" applyFont="1" applyFill="1" applyBorder="1" applyAlignment="1">
      <alignment horizontal="center" vertical="center"/>
    </xf>
    <xf numFmtId="0" fontId="24" fillId="0" borderId="11" xfId="6" applyFont="1" applyFill="1" applyBorder="1" applyAlignment="1">
      <alignment horizontal="center" vertical="center"/>
    </xf>
    <xf numFmtId="0" fontId="24" fillId="0" borderId="103" xfId="6" applyFont="1" applyFill="1" applyBorder="1" applyAlignment="1">
      <alignment horizontal="center" vertical="center"/>
    </xf>
    <xf numFmtId="0" fontId="24" fillId="0" borderId="104" xfId="6" applyFont="1" applyBorder="1" applyAlignment="1">
      <alignment horizontal="center" vertical="center"/>
    </xf>
    <xf numFmtId="0" fontId="24" fillId="0" borderId="30" xfId="6" applyFont="1" applyBorder="1" applyAlignment="1">
      <alignment horizontal="center" vertical="center"/>
    </xf>
    <xf numFmtId="0" fontId="24" fillId="0" borderId="10" xfId="6" applyFont="1" applyBorder="1" applyAlignment="1">
      <alignment horizontal="center" vertical="center"/>
    </xf>
    <xf numFmtId="0" fontId="24" fillId="0" borderId="106" xfId="6" applyFont="1" applyBorder="1" applyAlignment="1">
      <alignment horizontal="center" vertical="center" wrapText="1"/>
    </xf>
    <xf numFmtId="0" fontId="24" fillId="0" borderId="108" xfId="6" applyFont="1" applyBorder="1" applyAlignment="1">
      <alignment horizontal="center" vertical="center" wrapText="1"/>
    </xf>
    <xf numFmtId="0" fontId="24" fillId="0" borderId="4" xfId="6" applyFont="1" applyBorder="1" applyAlignment="1">
      <alignment horizontal="center" vertical="center" wrapText="1"/>
    </xf>
    <xf numFmtId="0" fontId="24" fillId="0" borderId="5" xfId="6" applyFont="1" applyBorder="1" applyAlignment="1">
      <alignment horizontal="center" vertical="center" wrapText="1"/>
    </xf>
    <xf numFmtId="0" fontId="24" fillId="0" borderId="107" xfId="6" applyFont="1" applyBorder="1" applyAlignment="1">
      <alignment horizontal="center" vertical="center" wrapText="1"/>
    </xf>
    <xf numFmtId="0" fontId="24" fillId="0" borderId="10" xfId="6" applyFont="1" applyBorder="1" applyAlignment="1">
      <alignment horizontal="center" vertical="center" wrapText="1"/>
    </xf>
    <xf numFmtId="0" fontId="24" fillId="0" borderId="63" xfId="6" applyFont="1" applyBorder="1" applyAlignment="1">
      <alignment horizontal="center" vertical="center" wrapText="1"/>
    </xf>
    <xf numFmtId="38" fontId="61" fillId="0" borderId="117" xfId="7" applyFont="1" applyFill="1" applyBorder="1" applyAlignment="1">
      <alignment horizontal="center" vertical="center"/>
    </xf>
    <xf numFmtId="38" fontId="61" fillId="0" borderId="31" xfId="7" applyFont="1" applyBorder="1" applyAlignment="1">
      <alignment horizontal="center" vertical="center"/>
    </xf>
    <xf numFmtId="0" fontId="62" fillId="6" borderId="4" xfId="7" applyNumberFormat="1" applyFont="1" applyFill="1" applyBorder="1" applyAlignment="1">
      <alignment horizontal="center" vertical="center" wrapText="1" shrinkToFit="1"/>
    </xf>
    <xf numFmtId="0" fontId="62" fillId="6" borderId="6" xfId="7" applyNumberFormat="1" applyFont="1" applyFill="1" applyBorder="1" applyAlignment="1">
      <alignment horizontal="center" vertical="center" wrapText="1" shrinkToFit="1"/>
    </xf>
    <xf numFmtId="38" fontId="62" fillId="6" borderId="1" xfId="7" applyFont="1" applyFill="1" applyBorder="1" applyAlignment="1">
      <alignment horizontal="center" vertical="center" wrapText="1"/>
    </xf>
    <xf numFmtId="38" fontId="62" fillId="6" borderId="1" xfId="7" applyFont="1" applyFill="1" applyBorder="1" applyAlignment="1">
      <alignment horizontal="center" vertical="center"/>
    </xf>
    <xf numFmtId="0" fontId="24" fillId="0" borderId="112" xfId="6" applyFont="1" applyBorder="1" applyAlignment="1">
      <alignment horizontal="center" vertical="center" wrapText="1"/>
    </xf>
    <xf numFmtId="0" fontId="31" fillId="0" borderId="4" xfId="6" applyFont="1" applyBorder="1" applyAlignment="1">
      <alignment horizontal="center" vertical="center" wrapText="1" shrinkToFit="1"/>
    </xf>
    <xf numFmtId="0" fontId="27" fillId="0" borderId="112" xfId="6" applyFont="1" applyBorder="1" applyAlignment="1">
      <alignment horizontal="center" vertical="center" shrinkToFit="1"/>
    </xf>
    <xf numFmtId="38" fontId="24" fillId="0" borderId="123" xfId="7" applyFont="1" applyBorder="1" applyAlignment="1">
      <alignment horizontal="center" vertical="center"/>
    </xf>
    <xf numFmtId="180" fontId="24" fillId="0" borderId="116" xfId="6" applyNumberFormat="1" applyBorder="1" applyAlignment="1">
      <alignment horizontal="center" vertical="center" shrinkToFit="1"/>
    </xf>
    <xf numFmtId="180" fontId="24" fillId="0" borderId="110" xfId="6" applyNumberFormat="1" applyBorder="1" applyAlignment="1">
      <alignment horizontal="center" vertical="center" shrinkToFit="1"/>
    </xf>
    <xf numFmtId="0" fontId="24" fillId="0" borderId="129" xfId="6" applyFont="1" applyFill="1" applyBorder="1" applyAlignment="1">
      <alignment horizontal="center" vertical="center"/>
    </xf>
    <xf numFmtId="0" fontId="24" fillId="0" borderId="111" xfId="6" applyFont="1" applyFill="1" applyBorder="1" applyAlignment="1">
      <alignment horizontal="center" vertical="center"/>
    </xf>
    <xf numFmtId="38" fontId="24" fillId="0" borderId="130" xfId="15" applyFont="1" applyBorder="1" applyAlignment="1">
      <alignment vertical="center"/>
    </xf>
    <xf numFmtId="38" fontId="24" fillId="0" borderId="112" xfId="15" applyFont="1" applyBorder="1" applyAlignment="1">
      <alignment vertical="center"/>
    </xf>
    <xf numFmtId="0" fontId="24" fillId="0" borderId="109" xfId="6" applyFont="1" applyBorder="1" applyAlignment="1">
      <alignment horizontal="center" vertical="center"/>
    </xf>
    <xf numFmtId="0" fontId="24" fillId="0" borderId="7" xfId="6" applyFont="1" applyBorder="1" applyAlignment="1">
      <alignment horizontal="center" vertical="center"/>
    </xf>
    <xf numFmtId="0" fontId="24" fillId="0" borderId="8" xfId="6" applyFont="1" applyBorder="1" applyAlignment="1">
      <alignment horizontal="center" vertical="center"/>
    </xf>
    <xf numFmtId="0" fontId="24" fillId="0" borderId="122" xfId="6" applyFont="1" applyBorder="1" applyAlignment="1">
      <alignment horizontal="center" vertical="center"/>
    </xf>
    <xf numFmtId="0" fontId="24" fillId="0" borderId="110" xfId="6" applyFont="1" applyBorder="1" applyAlignment="1">
      <alignment horizontal="center" vertical="center"/>
    </xf>
    <xf numFmtId="0" fontId="24" fillId="0" borderId="121" xfId="6" applyFont="1" applyBorder="1" applyAlignment="1">
      <alignment horizontal="center" vertical="center"/>
    </xf>
    <xf numFmtId="0" fontId="24" fillId="0" borderId="107" xfId="6" applyFont="1" applyBorder="1" applyAlignment="1">
      <alignment horizontal="center" vertical="center"/>
    </xf>
    <xf numFmtId="0" fontId="24" fillId="0" borderId="106" xfId="6" applyFont="1" applyBorder="1" applyAlignment="1">
      <alignment horizontal="center" vertical="center"/>
    </xf>
    <xf numFmtId="0" fontId="24" fillId="0" borderId="111" xfId="6" applyFont="1" applyBorder="1" applyAlignment="1">
      <alignment horizontal="center" vertical="center"/>
    </xf>
    <xf numFmtId="0" fontId="24" fillId="0" borderId="101" xfId="6" applyFont="1" applyBorder="1" applyAlignment="1">
      <alignment horizontal="center" vertical="center" wrapText="1"/>
    </xf>
    <xf numFmtId="0" fontId="24" fillId="0" borderId="110" xfId="6" applyFont="1" applyBorder="1" applyAlignment="1">
      <alignment horizontal="center" vertical="center" wrapText="1"/>
    </xf>
    <xf numFmtId="38" fontId="24" fillId="0" borderId="130" xfId="7" applyFont="1" applyBorder="1" applyAlignment="1">
      <alignment horizontal="center" vertical="center"/>
    </xf>
    <xf numFmtId="38" fontId="24" fillId="0" borderId="5" xfId="7" applyFont="1" applyBorder="1" applyAlignment="1">
      <alignment horizontal="center" vertical="center"/>
    </xf>
    <xf numFmtId="38" fontId="24" fillId="0" borderId="5" xfId="15" applyFont="1" applyBorder="1" applyAlignment="1">
      <alignment vertical="center"/>
    </xf>
    <xf numFmtId="38" fontId="24" fillId="0" borderId="112" xfId="7" applyFont="1" applyBorder="1" applyAlignment="1">
      <alignment horizontal="center" vertical="center"/>
    </xf>
    <xf numFmtId="180" fontId="24" fillId="0" borderId="136" xfId="6" applyNumberFormat="1" applyFont="1" applyBorder="1" applyAlignment="1">
      <alignment horizontal="center" vertical="center"/>
    </xf>
    <xf numFmtId="180" fontId="24" fillId="0" borderId="137" xfId="6" applyNumberFormat="1" applyFont="1" applyBorder="1" applyAlignment="1">
      <alignment horizontal="center" vertical="center"/>
    </xf>
    <xf numFmtId="0" fontId="27" fillId="9" borderId="2" xfId="6" applyFont="1" applyFill="1" applyBorder="1" applyAlignment="1">
      <alignment horizontal="center" vertical="center"/>
    </xf>
    <xf numFmtId="0" fontId="27" fillId="9" borderId="3" xfId="6" applyFont="1" applyFill="1" applyBorder="1" applyAlignment="1">
      <alignment horizontal="center" vertical="center"/>
    </xf>
    <xf numFmtId="0" fontId="27" fillId="0" borderId="2" xfId="6" applyFont="1" applyBorder="1" applyAlignment="1">
      <alignment horizontal="center" vertical="center"/>
    </xf>
    <xf numFmtId="0" fontId="27" fillId="0" borderId="3" xfId="6" applyFont="1" applyBorder="1" applyAlignment="1">
      <alignment horizontal="center" vertical="center"/>
    </xf>
    <xf numFmtId="0" fontId="34" fillId="0" borderId="0" xfId="6" applyFont="1" applyBorder="1" applyAlignment="1">
      <alignment horizontal="right" vertical="center"/>
    </xf>
    <xf numFmtId="0" fontId="27" fillId="0" borderId="141" xfId="6" applyFont="1" applyBorder="1" applyAlignment="1">
      <alignment horizontal="center" vertical="center"/>
    </xf>
    <xf numFmtId="0" fontId="27" fillId="0" borderId="142" xfId="6" applyFont="1" applyBorder="1" applyAlignment="1">
      <alignment horizontal="center" vertical="center"/>
    </xf>
    <xf numFmtId="0" fontId="27" fillId="0" borderId="143" xfId="6" applyFont="1" applyBorder="1" applyAlignment="1">
      <alignment horizontal="center" vertical="center"/>
    </xf>
    <xf numFmtId="0" fontId="27" fillId="0" borderId="140" xfId="6" applyFont="1" applyBorder="1" applyAlignment="1">
      <alignment horizontal="center" vertical="center"/>
    </xf>
    <xf numFmtId="0" fontId="27" fillId="0" borderId="144" xfId="6" applyFont="1" applyBorder="1" applyAlignment="1">
      <alignment horizontal="center" vertical="center"/>
    </xf>
    <xf numFmtId="0" fontId="27" fillId="0" borderId="150" xfId="6" applyFont="1" applyBorder="1" applyAlignment="1">
      <alignment horizontal="center" vertical="center"/>
    </xf>
    <xf numFmtId="0" fontId="27" fillId="0" borderId="117" xfId="6" applyFont="1" applyBorder="1" applyAlignment="1">
      <alignment horizontal="center" vertical="center"/>
    </xf>
    <xf numFmtId="0" fontId="27" fillId="0" borderId="6" xfId="6" applyFont="1" applyBorder="1" applyAlignment="1">
      <alignment horizontal="center" vertical="center"/>
    </xf>
    <xf numFmtId="0" fontId="27" fillId="0" borderId="107" xfId="6" applyFont="1" applyBorder="1" applyAlignment="1">
      <alignment horizontal="center" vertical="center"/>
    </xf>
    <xf numFmtId="0" fontId="27" fillId="0" borderId="1" xfId="6" applyFont="1" applyBorder="1" applyAlignment="1">
      <alignment horizontal="center" vertical="center"/>
    </xf>
    <xf numFmtId="0" fontId="27" fillId="0" borderId="145" xfId="6" applyFont="1" applyBorder="1" applyAlignment="1">
      <alignment horizontal="center" vertical="center" wrapText="1"/>
    </xf>
    <xf numFmtId="0" fontId="27" fillId="0" borderId="146" xfId="6" applyFont="1" applyBorder="1" applyAlignment="1">
      <alignment horizontal="center" vertical="center" wrapText="1"/>
    </xf>
    <xf numFmtId="0" fontId="27" fillId="0" borderId="19" xfId="6" applyFont="1" applyBorder="1" applyAlignment="1">
      <alignment horizontal="center" vertical="center" wrapText="1"/>
    </xf>
    <xf numFmtId="0" fontId="27" fillId="0" borderId="104" xfId="6" applyFont="1" applyBorder="1" applyAlignment="1">
      <alignment horizontal="center" vertical="center" wrapText="1"/>
    </xf>
    <xf numFmtId="0" fontId="27" fillId="0" borderId="147" xfId="6" applyFont="1" applyBorder="1" applyAlignment="1">
      <alignment horizontal="center" vertical="center" wrapText="1"/>
    </xf>
    <xf numFmtId="0" fontId="27" fillId="0" borderId="148" xfId="6" applyFont="1" applyBorder="1" applyAlignment="1">
      <alignment horizontal="center" vertical="center" wrapText="1"/>
    </xf>
    <xf numFmtId="0" fontId="27" fillId="0" borderId="63" xfId="6" applyFont="1" applyBorder="1" applyAlignment="1">
      <alignment horizontal="center" vertical="center" wrapText="1"/>
    </xf>
    <xf numFmtId="0" fontId="27" fillId="0" borderId="31" xfId="6" applyFont="1" applyBorder="1" applyAlignment="1">
      <alignment horizontal="center" vertical="center" wrapText="1"/>
    </xf>
    <xf numFmtId="0" fontId="27" fillId="0" borderId="8" xfId="6" applyFont="1" applyBorder="1" applyAlignment="1">
      <alignment horizontal="center" vertical="center" wrapText="1" shrinkToFit="1"/>
    </xf>
    <xf numFmtId="0" fontId="27" fillId="0" borderId="149" xfId="6" applyFont="1" applyBorder="1" applyAlignment="1">
      <alignment horizontal="center" vertical="center" wrapText="1" shrinkToFit="1"/>
    </xf>
    <xf numFmtId="0" fontId="27" fillId="0" borderId="9" xfId="6" applyFont="1" applyBorder="1" applyAlignment="1">
      <alignment horizontal="center" vertical="center" wrapText="1" shrinkToFit="1"/>
    </xf>
    <xf numFmtId="0" fontId="27" fillId="0" borderId="146" xfId="6" applyFont="1" applyBorder="1" applyAlignment="1">
      <alignment horizontal="center" vertical="center" wrapText="1" shrinkToFit="1"/>
    </xf>
    <xf numFmtId="0" fontId="27" fillId="11" borderId="154" xfId="6" applyFont="1" applyFill="1" applyBorder="1" applyAlignment="1">
      <alignment horizontal="center" vertical="center"/>
    </xf>
    <xf numFmtId="0" fontId="27" fillId="11" borderId="155" xfId="6" applyFont="1" applyFill="1" applyBorder="1" applyAlignment="1">
      <alignment horizontal="center" vertical="center"/>
    </xf>
    <xf numFmtId="0" fontId="27" fillId="11" borderId="153" xfId="6" applyFont="1" applyFill="1" applyBorder="1" applyAlignment="1">
      <alignment horizontal="center" vertical="center"/>
    </xf>
    <xf numFmtId="0" fontId="27" fillId="11" borderId="162" xfId="6" applyFont="1" applyFill="1" applyBorder="1" applyAlignment="1">
      <alignment horizontal="center" vertical="center"/>
    </xf>
    <xf numFmtId="0" fontId="27" fillId="11" borderId="164" xfId="6" applyFont="1" applyFill="1" applyBorder="1" applyAlignment="1">
      <alignment horizontal="center" vertical="center"/>
    </xf>
    <xf numFmtId="0" fontId="27" fillId="11" borderId="165" xfId="6" applyFont="1" applyFill="1" applyBorder="1" applyAlignment="1">
      <alignment horizontal="center" vertical="center"/>
    </xf>
    <xf numFmtId="0" fontId="27" fillId="11" borderId="167" xfId="6" applyFont="1" applyFill="1" applyBorder="1" applyAlignment="1">
      <alignment horizontal="center" vertical="center"/>
    </xf>
    <xf numFmtId="0" fontId="27" fillId="0" borderId="168" xfId="6" applyFont="1" applyBorder="1" applyAlignment="1">
      <alignment horizontal="center" vertical="center"/>
    </xf>
    <xf numFmtId="0" fontId="27" fillId="0" borderId="169" xfId="6" applyFont="1" applyBorder="1" applyAlignment="1">
      <alignment horizontal="center" vertical="center"/>
    </xf>
    <xf numFmtId="0" fontId="27" fillId="0" borderId="170" xfId="6" applyFont="1" applyBorder="1" applyAlignment="1">
      <alignment horizontal="center" vertical="center"/>
    </xf>
    <xf numFmtId="0" fontId="27" fillId="0" borderId="129" xfId="6" applyFont="1" applyBorder="1" applyAlignment="1">
      <alignment horizontal="center" vertical="center"/>
    </xf>
    <xf numFmtId="0" fontId="27" fillId="6" borderId="153" xfId="6" applyFont="1" applyFill="1" applyBorder="1" applyAlignment="1">
      <alignment horizontal="center" vertical="center"/>
    </xf>
    <xf numFmtId="0" fontId="27" fillId="6" borderId="154" xfId="6" applyFont="1" applyFill="1" applyBorder="1" applyAlignment="1">
      <alignment horizontal="center" vertical="center"/>
    </xf>
    <xf numFmtId="0" fontId="27" fillId="6" borderId="155" xfId="6" applyFont="1" applyFill="1" applyBorder="1" applyAlignment="1">
      <alignment horizontal="center" vertical="center"/>
    </xf>
    <xf numFmtId="0" fontId="30" fillId="0" borderId="173" xfId="6" applyFont="1" applyFill="1" applyBorder="1" applyAlignment="1">
      <alignment vertical="center" shrinkToFit="1"/>
    </xf>
    <xf numFmtId="0" fontId="30" fillId="0" borderId="171" xfId="6" applyFont="1" applyFill="1" applyBorder="1" applyAlignment="1">
      <alignment vertical="center" shrinkToFit="1"/>
    </xf>
    <xf numFmtId="0" fontId="30" fillId="0" borderId="172" xfId="6" applyFont="1" applyFill="1" applyBorder="1" applyAlignment="1">
      <alignment vertical="center" shrinkToFit="1"/>
    </xf>
    <xf numFmtId="38" fontId="27" fillId="0" borderId="174" xfId="7" applyFont="1" applyBorder="1" applyAlignment="1">
      <alignment horizontal="center" vertical="center"/>
    </xf>
    <xf numFmtId="38" fontId="27" fillId="0" borderId="178" xfId="7" applyFont="1" applyBorder="1" applyAlignment="1">
      <alignment horizontal="center" vertical="center"/>
    </xf>
    <xf numFmtId="0" fontId="27" fillId="10" borderId="102" xfId="6" applyFont="1" applyFill="1" applyBorder="1" applyAlignment="1">
      <alignment horizontal="center" vertical="center"/>
    </xf>
    <xf numFmtId="0" fontId="27" fillId="10" borderId="11" xfId="6" applyFont="1" applyFill="1" applyBorder="1" applyAlignment="1">
      <alignment horizontal="center" vertical="center"/>
    </xf>
    <xf numFmtId="0" fontId="27" fillId="10" borderId="103" xfId="6" applyFont="1" applyFill="1" applyBorder="1" applyAlignment="1">
      <alignment horizontal="center" vertical="center"/>
    </xf>
    <xf numFmtId="0" fontId="27" fillId="6" borderId="102" xfId="6" applyFont="1" applyFill="1" applyBorder="1" applyAlignment="1">
      <alignment horizontal="center" vertical="center"/>
    </xf>
    <xf numFmtId="0" fontId="27" fillId="6" borderId="11" xfId="6" applyFont="1" applyFill="1" applyBorder="1" applyAlignment="1">
      <alignment horizontal="center" vertical="center"/>
    </xf>
    <xf numFmtId="0" fontId="27" fillId="6" borderId="103" xfId="6" applyFont="1" applyFill="1" applyBorder="1" applyAlignment="1">
      <alignment horizontal="center" vertical="center"/>
    </xf>
    <xf numFmtId="0" fontId="36" fillId="0" borderId="177" xfId="6" applyFont="1" applyBorder="1" applyAlignment="1">
      <alignment vertical="center"/>
    </xf>
    <xf numFmtId="0" fontId="36" fillId="0" borderId="61" xfId="6" applyFont="1" applyBorder="1" applyAlignment="1">
      <alignment vertical="center"/>
    </xf>
    <xf numFmtId="0" fontId="36" fillId="0" borderId="176" xfId="6" applyFont="1" applyBorder="1" applyAlignment="1">
      <alignment vertical="center"/>
    </xf>
    <xf numFmtId="38" fontId="27" fillId="0" borderId="44" xfId="7" applyFont="1" applyBorder="1" applyAlignment="1">
      <alignment horizontal="center" vertical="center"/>
    </xf>
    <xf numFmtId="38" fontId="27" fillId="0" borderId="5" xfId="7" applyFont="1" applyBorder="1" applyAlignment="1">
      <alignment horizontal="center" vertical="center"/>
    </xf>
    <xf numFmtId="38" fontId="27" fillId="0" borderId="6" xfId="7" applyFont="1" applyBorder="1" applyAlignment="1">
      <alignment horizontal="center" vertical="center"/>
    </xf>
    <xf numFmtId="0" fontId="27" fillId="0" borderId="106" xfId="6" applyFont="1" applyBorder="1" applyAlignment="1">
      <alignment horizontal="center" vertical="center" wrapText="1"/>
    </xf>
    <xf numFmtId="0" fontId="27" fillId="0" borderId="108" xfId="6" applyFont="1" applyBorder="1" applyAlignment="1">
      <alignment horizontal="center" vertical="center" wrapText="1"/>
    </xf>
    <xf numFmtId="0" fontId="27" fillId="0" borderId="117" xfId="6" applyFont="1" applyBorder="1" applyAlignment="1">
      <alignment horizontal="center" vertical="center" wrapText="1"/>
    </xf>
    <xf numFmtId="0" fontId="27" fillId="0" borderId="102" xfId="6" applyFont="1" applyFill="1" applyBorder="1" applyAlignment="1">
      <alignment horizontal="center" vertical="center"/>
    </xf>
    <xf numFmtId="0" fontId="27" fillId="0" borderId="11" xfId="6" applyFont="1" applyFill="1" applyBorder="1" applyAlignment="1">
      <alignment horizontal="center" vertical="center"/>
    </xf>
    <xf numFmtId="0" fontId="27" fillId="0" borderId="103" xfId="6" applyFont="1" applyFill="1" applyBorder="1" applyAlignment="1">
      <alignment horizontal="center" vertical="center"/>
    </xf>
    <xf numFmtId="0" fontId="27" fillId="0" borderId="65" xfId="6" applyFont="1" applyBorder="1" applyAlignment="1">
      <alignment horizontal="center" vertical="center"/>
    </xf>
    <xf numFmtId="0" fontId="27" fillId="0" borderId="70" xfId="6" applyFont="1" applyBorder="1" applyAlignment="1">
      <alignment horizontal="center" vertical="center"/>
    </xf>
    <xf numFmtId="181" fontId="27" fillId="0" borderId="187" xfId="6" applyNumberFormat="1" applyFont="1" applyBorder="1" applyAlignment="1">
      <alignment horizontal="center" vertical="center"/>
    </xf>
    <xf numFmtId="181" fontId="27" fillId="0" borderId="194" xfId="6" applyNumberFormat="1" applyFont="1" applyBorder="1" applyAlignment="1">
      <alignment horizontal="center" vertical="center"/>
    </xf>
    <xf numFmtId="38" fontId="27" fillId="0" borderId="189" xfId="7" applyFont="1" applyBorder="1" applyAlignment="1">
      <alignment horizontal="center" vertical="center"/>
    </xf>
    <xf numFmtId="38" fontId="27" fillId="0" borderId="158" xfId="7" applyFont="1" applyBorder="1" applyAlignment="1">
      <alignment horizontal="center" vertical="center"/>
    </xf>
    <xf numFmtId="38" fontId="27" fillId="0" borderId="197" xfId="7" applyFont="1" applyBorder="1" applyAlignment="1">
      <alignment horizontal="center" vertical="center"/>
    </xf>
    <xf numFmtId="38" fontId="27" fillId="0" borderId="154" xfId="7" applyFont="1" applyBorder="1" applyAlignment="1">
      <alignment horizontal="center" vertical="center"/>
    </xf>
    <xf numFmtId="38" fontId="27" fillId="0" borderId="198" xfId="7" applyFont="1" applyBorder="1" applyAlignment="1">
      <alignment horizontal="center" vertical="center"/>
    </xf>
    <xf numFmtId="0" fontId="27" fillId="0" borderId="107" xfId="6" applyFont="1" applyBorder="1" applyAlignment="1">
      <alignment horizontal="center" vertical="center" wrapText="1"/>
    </xf>
    <xf numFmtId="38" fontId="27" fillId="0" borderId="168" xfId="7" applyFont="1" applyBorder="1" applyAlignment="1">
      <alignment horizontal="center" vertical="center"/>
    </xf>
    <xf numFmtId="38" fontId="27" fillId="0" borderId="202" xfId="7" applyFont="1" applyBorder="1" applyAlignment="1">
      <alignment horizontal="center" vertical="center"/>
    </xf>
    <xf numFmtId="38" fontId="27" fillId="0" borderId="199" xfId="7" applyFont="1" applyBorder="1" applyAlignment="1">
      <alignment horizontal="center" vertical="center"/>
    </xf>
    <xf numFmtId="38" fontId="27" fillId="0" borderId="205" xfId="7" applyFont="1" applyBorder="1" applyAlignment="1">
      <alignment horizontal="center" vertical="center"/>
    </xf>
    <xf numFmtId="0" fontId="27" fillId="0" borderId="102" xfId="6" applyFont="1" applyBorder="1" applyAlignment="1">
      <alignment horizontal="center" vertical="center"/>
    </xf>
    <xf numFmtId="0" fontId="27" fillId="0" borderId="11" xfId="6" applyFont="1" applyBorder="1" applyAlignment="1">
      <alignment horizontal="center" vertical="center"/>
    </xf>
    <xf numFmtId="0" fontId="27" fillId="0" borderId="103" xfId="6" applyFont="1" applyBorder="1" applyAlignment="1">
      <alignment horizontal="center" vertical="center"/>
    </xf>
    <xf numFmtId="0" fontId="27" fillId="0" borderId="108" xfId="6" applyFont="1" applyBorder="1" applyAlignment="1">
      <alignment horizontal="center" vertical="center"/>
    </xf>
    <xf numFmtId="38" fontId="27" fillId="0" borderId="200" xfId="7" applyFont="1" applyBorder="1" applyAlignment="1">
      <alignment horizontal="center" vertical="center"/>
    </xf>
    <xf numFmtId="38" fontId="27" fillId="0" borderId="201" xfId="7" applyFont="1" applyBorder="1" applyAlignment="1">
      <alignment horizontal="center" vertical="center"/>
    </xf>
    <xf numFmtId="0" fontId="27" fillId="0" borderId="199" xfId="6" applyFont="1" applyBorder="1" applyAlignment="1">
      <alignment horizontal="center" vertical="center"/>
    </xf>
    <xf numFmtId="0" fontId="27" fillId="0" borderId="205" xfId="6" applyFont="1" applyBorder="1" applyAlignment="1">
      <alignment horizontal="center" vertical="center"/>
    </xf>
    <xf numFmtId="184" fontId="27" fillId="0" borderId="187" xfId="7" applyNumberFormat="1" applyFont="1" applyBorder="1" applyAlignment="1">
      <alignment horizontal="center" vertical="center"/>
    </xf>
    <xf numFmtId="184" fontId="27" fillId="0" borderId="194" xfId="7" applyNumberFormat="1" applyFont="1" applyBorder="1" applyAlignment="1">
      <alignment horizontal="center" vertical="center"/>
    </xf>
    <xf numFmtId="184" fontId="27" fillId="0" borderId="209" xfId="7" applyNumberFormat="1" applyFont="1" applyBorder="1" applyAlignment="1">
      <alignment horizontal="center" vertical="center"/>
    </xf>
    <xf numFmtId="184" fontId="27" fillId="0" borderId="117" xfId="7" applyNumberFormat="1" applyFont="1" applyBorder="1" applyAlignment="1">
      <alignment horizontal="center" vertical="center"/>
    </xf>
    <xf numFmtId="184" fontId="27" fillId="0" borderId="44" xfId="7" applyNumberFormat="1" applyFont="1" applyBorder="1" applyAlignment="1">
      <alignment horizontal="center" vertical="center"/>
    </xf>
    <xf numFmtId="184" fontId="27" fillId="0" borderId="6" xfId="7" applyNumberFormat="1" applyFont="1" applyBorder="1" applyAlignment="1">
      <alignment horizontal="center" vertical="center"/>
    </xf>
    <xf numFmtId="181" fontId="27" fillId="0" borderId="208" xfId="6" applyNumberFormat="1" applyFont="1" applyBorder="1" applyAlignment="1">
      <alignment horizontal="center" vertical="center"/>
    </xf>
    <xf numFmtId="181" fontId="27" fillId="0" borderId="145" xfId="6" applyNumberFormat="1" applyFont="1" applyBorder="1" applyAlignment="1">
      <alignment horizontal="center" vertical="center"/>
    </xf>
    <xf numFmtId="0" fontId="27" fillId="0" borderId="145" xfId="6" applyFont="1" applyBorder="1" applyAlignment="1">
      <alignment horizontal="center" vertical="center"/>
    </xf>
    <xf numFmtId="0" fontId="27" fillId="0" borderId="19" xfId="6" applyFont="1" applyBorder="1" applyAlignment="1">
      <alignment horizontal="center" vertical="center"/>
    </xf>
    <xf numFmtId="185" fontId="27" fillId="0" borderId="145" xfId="6" applyNumberFormat="1" applyFont="1" applyFill="1" applyBorder="1" applyAlignment="1">
      <alignment horizontal="center" vertical="center"/>
    </xf>
    <xf numFmtId="185" fontId="27" fillId="0" borderId="19" xfId="6" applyNumberFormat="1" applyFont="1" applyFill="1" applyBorder="1" applyAlignment="1">
      <alignment horizontal="center" vertical="center"/>
    </xf>
    <xf numFmtId="185" fontId="27" fillId="0" borderId="146" xfId="6" applyNumberFormat="1" applyFont="1" applyFill="1" applyBorder="1" applyAlignment="1">
      <alignment horizontal="center" vertical="center"/>
    </xf>
    <xf numFmtId="185" fontId="27" fillId="0" borderId="102" xfId="6" applyNumberFormat="1" applyFont="1" applyFill="1" applyBorder="1" applyAlignment="1">
      <alignment horizontal="center" vertical="center"/>
    </xf>
    <xf numFmtId="185" fontId="27" fillId="0" borderId="11" xfId="6" applyNumberFormat="1" applyFont="1" applyFill="1" applyBorder="1" applyAlignment="1">
      <alignment horizontal="center" vertical="center"/>
    </xf>
    <xf numFmtId="185" fontId="27" fillId="0" borderId="103" xfId="6" applyNumberFormat="1" applyFont="1" applyFill="1" applyBorder="1" applyAlignment="1">
      <alignment horizontal="center" vertical="center"/>
    </xf>
    <xf numFmtId="0" fontId="30" fillId="0" borderId="102" xfId="6" applyFont="1" applyBorder="1" applyAlignment="1">
      <alignment vertical="center" shrinkToFit="1"/>
    </xf>
    <xf numFmtId="0" fontId="30" fillId="0" borderId="11" xfId="6" applyFont="1" applyBorder="1" applyAlignment="1">
      <alignment vertical="center" shrinkToFit="1"/>
    </xf>
    <xf numFmtId="0" fontId="30" fillId="0" borderId="103" xfId="6" applyFont="1" applyBorder="1" applyAlignment="1">
      <alignment vertical="center" shrinkToFit="1"/>
    </xf>
    <xf numFmtId="38" fontId="27" fillId="0" borderId="209" xfId="7" applyNumberFormat="1" applyFont="1" applyBorder="1" applyAlignment="1">
      <alignment horizontal="center" vertical="center"/>
    </xf>
    <xf numFmtId="38" fontId="27" fillId="0" borderId="117" xfId="7" applyNumberFormat="1" applyFont="1" applyBorder="1" applyAlignment="1">
      <alignment horizontal="center" vertical="center"/>
    </xf>
    <xf numFmtId="38" fontId="27" fillId="0" borderId="44" xfId="7" applyNumberFormat="1" applyFont="1" applyBorder="1" applyAlignment="1">
      <alignment horizontal="center" vertical="center"/>
    </xf>
    <xf numFmtId="38" fontId="27" fillId="0" borderId="6" xfId="7" applyNumberFormat="1" applyFont="1" applyBorder="1" applyAlignment="1">
      <alignment horizontal="center" vertical="center"/>
    </xf>
    <xf numFmtId="0" fontId="27" fillId="0" borderId="26" xfId="6" applyFont="1" applyBorder="1" applyAlignment="1">
      <alignment horizontal="center" vertical="center"/>
    </xf>
    <xf numFmtId="0" fontId="27" fillId="0" borderId="32" xfId="6" applyFont="1" applyBorder="1" applyAlignment="1">
      <alignment horizontal="center" vertical="center"/>
    </xf>
    <xf numFmtId="184" fontId="27" fillId="0" borderId="108" xfId="7" applyNumberFormat="1" applyFont="1" applyBorder="1" applyAlignment="1">
      <alignment horizontal="center" vertical="center"/>
    </xf>
    <xf numFmtId="184" fontId="27" fillId="0" borderId="5" xfId="7" applyNumberFormat="1" applyFont="1" applyBorder="1" applyAlignment="1">
      <alignment horizontal="center" vertical="center"/>
    </xf>
    <xf numFmtId="0" fontId="27" fillId="0" borderId="111" xfId="6" applyFont="1" applyBorder="1" applyAlignment="1">
      <alignment horizontal="center" vertical="center"/>
    </xf>
    <xf numFmtId="0" fontId="30" fillId="0" borderId="188" xfId="6" applyFont="1" applyBorder="1" applyAlignment="1">
      <alignment vertical="center" shrinkToFit="1"/>
    </xf>
    <xf numFmtId="0" fontId="30" fillId="0" borderId="62" xfId="6" applyFont="1" applyBorder="1" applyAlignment="1">
      <alignment vertical="center" shrinkToFit="1"/>
    </xf>
    <xf numFmtId="0" fontId="30" fillId="0" borderId="180" xfId="6" applyFont="1" applyBorder="1" applyAlignment="1">
      <alignment vertical="center" shrinkToFit="1"/>
    </xf>
    <xf numFmtId="0" fontId="30" fillId="0" borderId="145" xfId="6" applyFont="1" applyBorder="1" applyAlignment="1">
      <alignment vertical="center" shrinkToFit="1"/>
    </xf>
    <xf numFmtId="0" fontId="30" fillId="0" borderId="19" xfId="6" applyFont="1" applyBorder="1" applyAlignment="1">
      <alignment vertical="center" shrinkToFit="1"/>
    </xf>
    <xf numFmtId="0" fontId="30" fillId="0" borderId="146" xfId="6" applyFont="1" applyBorder="1" applyAlignment="1">
      <alignment vertical="center" shrinkToFit="1"/>
    </xf>
    <xf numFmtId="0" fontId="27" fillId="0" borderId="129" xfId="6" applyFont="1" applyBorder="1" applyAlignment="1">
      <alignment vertical="center"/>
    </xf>
    <xf numFmtId="0" fontId="27" fillId="0" borderId="108" xfId="6" applyFont="1" applyBorder="1" applyAlignment="1">
      <alignment vertical="center"/>
    </xf>
    <xf numFmtId="0" fontId="27" fillId="0" borderId="111" xfId="6" applyFont="1" applyBorder="1" applyAlignment="1">
      <alignment vertical="center"/>
    </xf>
    <xf numFmtId="38" fontId="27" fillId="0" borderId="173" xfId="7" applyFont="1" applyFill="1" applyBorder="1" applyAlignment="1">
      <alignment horizontal="right" vertical="center"/>
    </xf>
    <xf numFmtId="38" fontId="27" fillId="0" borderId="172" xfId="7" applyFont="1" applyFill="1" applyBorder="1" applyAlignment="1">
      <alignment horizontal="right" vertical="center"/>
    </xf>
    <xf numFmtId="0" fontId="30" fillId="0" borderId="162" xfId="6" applyFont="1" applyBorder="1" applyAlignment="1">
      <alignment vertical="center" wrapText="1"/>
    </xf>
    <xf numFmtId="0" fontId="30" fillId="0" borderId="163" xfId="6" applyFont="1" applyBorder="1" applyAlignment="1">
      <alignment vertical="center" wrapText="1"/>
    </xf>
    <xf numFmtId="0" fontId="30" fillId="0" borderId="164" xfId="6" applyFont="1" applyBorder="1" applyAlignment="1">
      <alignment vertical="center" wrapText="1"/>
    </xf>
    <xf numFmtId="0" fontId="30" fillId="0" borderId="148" xfId="6" applyFont="1" applyBorder="1" applyAlignment="1">
      <alignment vertical="center" wrapText="1"/>
    </xf>
    <xf numFmtId="0" fontId="30" fillId="0" borderId="0" xfId="6" applyFont="1" applyBorder="1" applyAlignment="1">
      <alignment vertical="center" wrapText="1"/>
    </xf>
    <xf numFmtId="0" fontId="30" fillId="0" borderId="149" xfId="6" applyFont="1" applyBorder="1" applyAlignment="1">
      <alignment vertical="center" wrapText="1"/>
    </xf>
    <xf numFmtId="0" fontId="30" fillId="0" borderId="165" xfId="6" applyFont="1" applyBorder="1" applyAlignment="1">
      <alignment vertical="center" wrapText="1"/>
    </xf>
    <xf numFmtId="0" fontId="30" fillId="0" borderId="166" xfId="6" applyFont="1" applyBorder="1" applyAlignment="1">
      <alignment vertical="center" wrapText="1"/>
    </xf>
    <xf numFmtId="0" fontId="30" fillId="0" borderId="167" xfId="6" applyFont="1" applyBorder="1" applyAlignment="1">
      <alignment vertical="center" wrapText="1"/>
    </xf>
    <xf numFmtId="0" fontId="27" fillId="0" borderId="36" xfId="6" applyFont="1" applyBorder="1" applyAlignment="1">
      <alignment vertical="center"/>
    </xf>
    <xf numFmtId="0" fontId="27" fillId="0" borderId="37" xfId="6" applyFont="1" applyBorder="1" applyAlignment="1">
      <alignment horizontal="center" vertical="center"/>
    </xf>
    <xf numFmtId="38" fontId="27" fillId="0" borderId="195" xfId="7" applyFont="1" applyFill="1" applyBorder="1" applyAlignment="1">
      <alignment horizontal="right" vertical="center"/>
    </xf>
    <xf numFmtId="38" fontId="27" fillId="0" borderId="196" xfId="7" applyFont="1" applyFill="1" applyBorder="1" applyAlignment="1">
      <alignment horizontal="right" vertical="center"/>
    </xf>
    <xf numFmtId="0" fontId="27" fillId="0" borderId="104" xfId="6" applyFont="1" applyBorder="1" applyAlignment="1">
      <alignment horizontal="center" vertical="center"/>
    </xf>
    <xf numFmtId="0" fontId="27" fillId="0" borderId="10" xfId="6" applyFont="1" applyBorder="1" applyAlignment="1">
      <alignment horizontal="center" vertical="center"/>
    </xf>
    <xf numFmtId="0" fontId="27" fillId="0" borderId="165" xfId="6" applyFont="1" applyBorder="1" applyAlignment="1">
      <alignment horizontal="center" vertical="center"/>
    </xf>
    <xf numFmtId="0" fontId="27" fillId="0" borderId="115" xfId="6" applyFont="1" applyBorder="1" applyAlignment="1">
      <alignment horizontal="center" vertical="center"/>
    </xf>
    <xf numFmtId="38" fontId="27" fillId="0" borderId="188" xfId="7" applyFont="1" applyBorder="1" applyAlignment="1">
      <alignment horizontal="center" vertical="center"/>
    </xf>
    <xf numFmtId="38" fontId="27" fillId="0" borderId="180" xfId="7" applyFont="1" applyBorder="1" applyAlignment="1">
      <alignment horizontal="center" vertical="center"/>
    </xf>
    <xf numFmtId="38" fontId="27" fillId="0" borderId="211" xfId="7" applyFont="1" applyBorder="1" applyAlignment="1">
      <alignment horizontal="center" vertical="center"/>
    </xf>
    <xf numFmtId="38" fontId="27" fillId="0" borderId="213" xfId="7" applyFont="1" applyBorder="1" applyAlignment="1">
      <alignment horizontal="center" vertical="center"/>
    </xf>
    <xf numFmtId="0" fontId="27" fillId="0" borderId="202" xfId="6" applyFont="1" applyBorder="1" applyAlignment="1">
      <alignment horizontal="center" vertical="center"/>
    </xf>
    <xf numFmtId="0" fontId="27" fillId="9" borderId="215" xfId="6" applyFont="1" applyFill="1" applyBorder="1" applyAlignment="1">
      <alignment horizontal="center" vertical="center"/>
    </xf>
    <xf numFmtId="0" fontId="27" fillId="9" borderId="169" xfId="6" applyFont="1" applyFill="1" applyBorder="1" applyAlignment="1">
      <alignment horizontal="center" vertical="center"/>
    </xf>
    <xf numFmtId="0" fontId="27" fillId="9" borderId="170" xfId="6" applyFont="1" applyFill="1" applyBorder="1" applyAlignment="1">
      <alignment horizontal="center" vertical="center"/>
    </xf>
    <xf numFmtId="0" fontId="27" fillId="0" borderId="218" xfId="6" applyFont="1" applyBorder="1" applyAlignment="1">
      <alignment horizontal="center" vertical="center"/>
    </xf>
    <xf numFmtId="38" fontId="27" fillId="0" borderId="177" xfId="7" applyFont="1" applyFill="1" applyBorder="1" applyAlignment="1">
      <alignment horizontal="center" vertical="center"/>
    </xf>
    <xf numFmtId="38" fontId="27" fillId="0" borderId="176" xfId="7" applyFont="1" applyFill="1" applyBorder="1" applyAlignment="1">
      <alignment horizontal="center" vertical="center"/>
    </xf>
    <xf numFmtId="38" fontId="27" fillId="0" borderId="222" xfId="6" applyNumberFormat="1" applyFont="1" applyBorder="1" applyAlignment="1">
      <alignment vertical="center"/>
    </xf>
    <xf numFmtId="38" fontId="27" fillId="0" borderId="221" xfId="6" applyNumberFormat="1" applyFont="1" applyBorder="1" applyAlignment="1">
      <alignment vertical="center"/>
    </xf>
    <xf numFmtId="0" fontId="27" fillId="0" borderId="216" xfId="6" applyFont="1" applyBorder="1" applyAlignment="1">
      <alignment horizontal="center" vertical="center"/>
    </xf>
    <xf numFmtId="0" fontId="27" fillId="0" borderId="78" xfId="6" applyFont="1" applyBorder="1" applyAlignment="1">
      <alignment horizontal="center" vertical="center"/>
    </xf>
    <xf numFmtId="0" fontId="27" fillId="9" borderId="77" xfId="6" applyFont="1" applyFill="1" applyBorder="1" applyAlignment="1">
      <alignment horizontal="center" vertical="center"/>
    </xf>
    <xf numFmtId="0" fontId="27" fillId="9" borderId="76" xfId="6" applyFont="1" applyFill="1" applyBorder="1" applyAlignment="1">
      <alignment horizontal="center" vertical="center"/>
    </xf>
    <xf numFmtId="0" fontId="27" fillId="9" borderId="217" xfId="6" applyFont="1" applyFill="1" applyBorder="1" applyAlignment="1">
      <alignment horizontal="center" vertical="center"/>
    </xf>
    <xf numFmtId="0" fontId="27" fillId="0" borderId="160" xfId="6" applyFont="1" applyBorder="1" applyAlignment="1">
      <alignment horizontal="center" vertical="center"/>
    </xf>
    <xf numFmtId="38" fontId="27" fillId="0" borderId="141" xfId="6" applyNumberFormat="1" applyFont="1" applyBorder="1" applyAlignment="1">
      <alignment vertical="center"/>
    </xf>
    <xf numFmtId="38" fontId="27" fillId="0" borderId="143" xfId="6" applyNumberFormat="1" applyFont="1" applyBorder="1" applyAlignment="1">
      <alignment vertical="center"/>
    </xf>
    <xf numFmtId="0" fontId="27" fillId="0" borderId="51" xfId="6" applyFont="1" applyBorder="1" applyAlignment="1">
      <alignment horizontal="left" vertical="center"/>
    </xf>
    <xf numFmtId="0" fontId="27" fillId="0" borderId="72" xfId="6" applyFont="1" applyBorder="1" applyAlignment="1">
      <alignment horizontal="left" vertical="center"/>
    </xf>
    <xf numFmtId="0" fontId="24" fillId="0" borderId="2" xfId="6" applyFont="1" applyBorder="1" applyAlignment="1">
      <alignment horizontal="center" vertical="center"/>
    </xf>
    <xf numFmtId="0" fontId="24" fillId="0" borderId="3" xfId="6" applyFont="1" applyBorder="1" applyAlignment="1">
      <alignment horizontal="center" vertical="center"/>
    </xf>
    <xf numFmtId="0" fontId="27" fillId="0" borderId="101" xfId="6" applyFont="1" applyBorder="1" applyAlignment="1">
      <alignment horizontal="center" vertical="center" wrapText="1"/>
    </xf>
    <xf numFmtId="0" fontId="27" fillId="0" borderId="105" xfId="6" applyFont="1" applyBorder="1" applyAlignment="1">
      <alignment horizontal="center" vertical="center"/>
    </xf>
    <xf numFmtId="0" fontId="27" fillId="0" borderId="110" xfId="6" applyFont="1" applyBorder="1" applyAlignment="1">
      <alignment horizontal="center" vertical="center"/>
    </xf>
    <xf numFmtId="0" fontId="27" fillId="0" borderId="30" xfId="6" applyFont="1" applyBorder="1" applyAlignment="1">
      <alignment horizontal="center" vertical="center"/>
    </xf>
    <xf numFmtId="0" fontId="27" fillId="0" borderId="147" xfId="6" applyFont="1" applyBorder="1" applyAlignment="1">
      <alignment horizontal="center" vertical="center"/>
    </xf>
    <xf numFmtId="0" fontId="27" fillId="0" borderId="146" xfId="6" applyFont="1" applyBorder="1" applyAlignment="1">
      <alignment horizontal="center" vertical="center"/>
    </xf>
    <xf numFmtId="0" fontId="27" fillId="0" borderId="148" xfId="6" applyFont="1" applyBorder="1" applyAlignment="1">
      <alignment horizontal="center" vertical="center"/>
    </xf>
    <xf numFmtId="0" fontId="27" fillId="0" borderId="0" xfId="6" applyFont="1" applyBorder="1" applyAlignment="1">
      <alignment horizontal="center" vertical="center"/>
    </xf>
    <xf numFmtId="0" fontId="27" fillId="0" borderId="63" xfId="6" applyFont="1" applyBorder="1" applyAlignment="1">
      <alignment horizontal="center" vertical="center"/>
    </xf>
    <xf numFmtId="0" fontId="27" fillId="0" borderId="166" xfId="6" applyFont="1" applyBorder="1" applyAlignment="1">
      <alignment horizontal="center" vertical="center"/>
    </xf>
    <xf numFmtId="0" fontId="55" fillId="0" borderId="0" xfId="0" applyFont="1" applyFill="1" applyAlignment="1">
      <alignment vertical="center" wrapText="1"/>
    </xf>
    <xf numFmtId="0" fontId="56" fillId="0" borderId="0" xfId="0" applyFont="1" applyAlignment="1">
      <alignment horizontal="center" vertical="center"/>
    </xf>
    <xf numFmtId="0" fontId="55" fillId="0" borderId="0" xfId="0" applyFont="1" applyAlignment="1">
      <alignment vertical="center" wrapText="1"/>
    </xf>
    <xf numFmtId="0" fontId="57" fillId="13" borderId="1" xfId="0" applyFont="1" applyFill="1" applyBorder="1" applyAlignment="1">
      <alignment horizontal="center" vertical="center"/>
    </xf>
    <xf numFmtId="0" fontId="55" fillId="0" borderId="1" xfId="0" applyFont="1" applyBorder="1" applyAlignment="1">
      <alignment vertical="center" wrapText="1"/>
    </xf>
    <xf numFmtId="0" fontId="59" fillId="0" borderId="0" xfId="0" applyFont="1" applyAlignment="1">
      <alignment vertical="center" wrapText="1"/>
    </xf>
    <xf numFmtId="0" fontId="59" fillId="13" borderId="1" xfId="0" applyFont="1" applyFill="1" applyBorder="1" applyAlignment="1">
      <alignment horizontal="center" vertical="center"/>
    </xf>
    <xf numFmtId="0" fontId="55" fillId="0" borderId="4" xfId="0" applyFont="1" applyBorder="1" applyAlignment="1">
      <alignment vertical="center" wrapText="1"/>
    </xf>
    <xf numFmtId="0" fontId="55" fillId="0" borderId="6" xfId="0" applyFont="1" applyBorder="1" applyAlignment="1">
      <alignment vertical="center" wrapText="1"/>
    </xf>
    <xf numFmtId="0" fontId="24" fillId="0" borderId="268" xfId="6" applyFont="1" applyFill="1" applyBorder="1" applyAlignment="1">
      <alignment horizontal="center" vertical="center"/>
    </xf>
  </cellXfs>
  <cellStyles count="16">
    <cellStyle name="パーセント 2" xfId="9"/>
    <cellStyle name="パーセント 3" xfId="10"/>
    <cellStyle name="桁区切り" xfId="1" builtinId="6"/>
    <cellStyle name="桁区切り 2" xfId="7"/>
    <cellStyle name="桁区切り 2 2" xfId="11"/>
    <cellStyle name="桁区切り 3" xfId="8"/>
    <cellStyle name="桁区切り 3 2" xfId="15"/>
    <cellStyle name="桁区切り 4" xfId="12"/>
    <cellStyle name="標準" xfId="0" builtinId="0"/>
    <cellStyle name="標準 2" xfId="2"/>
    <cellStyle name="標準 2 2" xfId="6"/>
    <cellStyle name="標準 3" xfId="3"/>
    <cellStyle name="標準 3 2" xfId="13"/>
    <cellStyle name="標準 4" xfId="4"/>
    <cellStyle name="標準 5" xfId="14"/>
    <cellStyle name="未定義" xfId="5"/>
  </cellStyles>
  <dxfs count="4">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0</xdr:colOff>
      <xdr:row>8</xdr:row>
      <xdr:rowOff>0</xdr:rowOff>
    </xdr:to>
    <xdr:sp macro="" textlink="">
      <xdr:nvSpPr>
        <xdr:cNvPr id="2" name="Line 1">
          <a:extLst>
            <a:ext uri="{FF2B5EF4-FFF2-40B4-BE49-F238E27FC236}">
              <a16:creationId xmlns="" xmlns:a16="http://schemas.microsoft.com/office/drawing/2014/main" id="{00000000-0008-0000-1000-000002000000}"/>
            </a:ext>
          </a:extLst>
        </xdr:cNvPr>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26</xdr:row>
      <xdr:rowOff>28575</xdr:rowOff>
    </xdr:from>
    <xdr:to>
      <xdr:col>3</xdr:col>
      <xdr:colOff>0</xdr:colOff>
      <xdr:row>28</xdr:row>
      <xdr:rowOff>0</xdr:rowOff>
    </xdr:to>
    <xdr:sp macro="" textlink="">
      <xdr:nvSpPr>
        <xdr:cNvPr id="3" name="Line 1">
          <a:extLst>
            <a:ext uri="{FF2B5EF4-FFF2-40B4-BE49-F238E27FC236}">
              <a16:creationId xmlns="" xmlns:a16="http://schemas.microsoft.com/office/drawing/2014/main" id="{00000000-0008-0000-1000-000003000000}"/>
            </a:ext>
          </a:extLst>
        </xdr:cNvPr>
        <xdr:cNvSpPr>
          <a:spLocks noChangeShapeType="1"/>
        </xdr:cNvSpPr>
      </xdr:nvSpPr>
      <xdr:spPr bwMode="auto">
        <a:xfrm>
          <a:off x="9525" y="3790950"/>
          <a:ext cx="2381250" cy="28575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35"/>
  <sheetViews>
    <sheetView showGridLines="0" tabSelected="1" view="pageBreakPreview" zoomScaleNormal="100" zoomScaleSheetLayoutView="100" workbookViewId="0">
      <selection activeCell="M35" sqref="M35"/>
    </sheetView>
  </sheetViews>
  <sheetFormatPr defaultColWidth="9.140625" defaultRowHeight="18" customHeight="1"/>
  <cols>
    <col min="1" max="1" width="1.7109375" style="107" customWidth="1"/>
    <col min="2" max="2" width="35.28515625" style="107" customWidth="1"/>
    <col min="3" max="3" width="13.85546875" style="107" customWidth="1"/>
    <col min="4" max="4" width="44.42578125" style="107" customWidth="1"/>
    <col min="5" max="5" width="1.7109375" style="107" customWidth="1"/>
    <col min="6" max="16384" width="9.140625" style="107"/>
  </cols>
  <sheetData>
    <row r="1" spans="1:4" ht="18" customHeight="1">
      <c r="A1" s="824" t="s">
        <v>79</v>
      </c>
      <c r="B1" s="824"/>
      <c r="C1" s="824"/>
      <c r="D1" s="824"/>
    </row>
    <row r="3" spans="1:4" ht="18" customHeight="1">
      <c r="B3" s="824" t="s">
        <v>80</v>
      </c>
      <c r="C3" s="824"/>
      <c r="D3" s="824"/>
    </row>
    <row r="5" spans="1:4" ht="18" customHeight="1">
      <c r="B5" s="825" t="s">
        <v>81</v>
      </c>
      <c r="C5" s="825"/>
      <c r="D5" s="825"/>
    </row>
    <row r="7" spans="1:4" ht="18" customHeight="1">
      <c r="B7" s="823" t="s">
        <v>82</v>
      </c>
      <c r="C7" s="823"/>
      <c r="D7" s="823"/>
    </row>
    <row r="8" spans="1:4" ht="18" customHeight="1">
      <c r="C8" s="107" t="s">
        <v>541</v>
      </c>
    </row>
    <row r="9" spans="1:4" ht="18" customHeight="1">
      <c r="C9" s="108" t="s">
        <v>83</v>
      </c>
      <c r="D9" s="108"/>
    </row>
    <row r="10" spans="1:4" ht="18" customHeight="1">
      <c r="C10" s="108" t="s">
        <v>84</v>
      </c>
      <c r="D10" s="108"/>
    </row>
    <row r="11" spans="1:4" ht="18" customHeight="1">
      <c r="C11" s="108" t="s">
        <v>85</v>
      </c>
      <c r="D11" s="109"/>
    </row>
    <row r="13" spans="1:4" ht="33.75" customHeight="1">
      <c r="B13" s="826" t="s">
        <v>548</v>
      </c>
      <c r="C13" s="826"/>
      <c r="D13" s="826"/>
    </row>
    <row r="15" spans="1:4" ht="18" customHeight="1">
      <c r="B15" s="4" t="s">
        <v>86</v>
      </c>
      <c r="C15" s="4" t="s">
        <v>87</v>
      </c>
      <c r="D15" s="4" t="s">
        <v>88</v>
      </c>
    </row>
    <row r="16" spans="1:4" ht="18" customHeight="1">
      <c r="B16" s="110" t="s">
        <v>89</v>
      </c>
      <c r="C16" s="111"/>
      <c r="D16" s="110"/>
    </row>
    <row r="17" spans="2:4" ht="18" customHeight="1">
      <c r="B17" s="112" t="s">
        <v>90</v>
      </c>
      <c r="C17" s="113"/>
      <c r="D17" s="112"/>
    </row>
    <row r="18" spans="2:4" ht="18" customHeight="1">
      <c r="B18" s="112" t="s">
        <v>91</v>
      </c>
      <c r="C18" s="113"/>
      <c r="D18" s="112"/>
    </row>
    <row r="19" spans="2:4" ht="18" customHeight="1">
      <c r="B19" s="112" t="s">
        <v>92</v>
      </c>
      <c r="C19" s="113"/>
      <c r="D19" s="112"/>
    </row>
    <row r="20" spans="2:4" ht="18" customHeight="1">
      <c r="B20" s="112" t="s">
        <v>540</v>
      </c>
      <c r="C20" s="113"/>
      <c r="D20" s="112"/>
    </row>
    <row r="21" spans="2:4" ht="18" customHeight="1">
      <c r="B21" s="112" t="s">
        <v>93</v>
      </c>
      <c r="C21" s="113"/>
      <c r="D21" s="112"/>
    </row>
    <row r="22" spans="2:4" ht="18" customHeight="1">
      <c r="B22" s="114" t="s">
        <v>45</v>
      </c>
      <c r="C22" s="115"/>
      <c r="D22" s="114"/>
    </row>
    <row r="23" spans="2:4" ht="18" customHeight="1">
      <c r="B23" s="4" t="s">
        <v>16</v>
      </c>
      <c r="C23" s="116"/>
      <c r="D23" s="5"/>
    </row>
    <row r="25" spans="2:4" ht="18" customHeight="1">
      <c r="C25" s="117" t="s">
        <v>94</v>
      </c>
    </row>
    <row r="26" spans="2:4" ht="18" customHeight="1">
      <c r="C26" s="108" t="s">
        <v>95</v>
      </c>
      <c r="D26" s="108"/>
    </row>
    <row r="27" spans="2:4" ht="18" customHeight="1">
      <c r="C27" s="108" t="s">
        <v>96</v>
      </c>
      <c r="D27" s="108"/>
    </row>
    <row r="28" spans="2:4" ht="18" customHeight="1">
      <c r="C28" s="108" t="s">
        <v>97</v>
      </c>
      <c r="D28" s="108"/>
    </row>
    <row r="29" spans="2:4" ht="18" customHeight="1">
      <c r="C29" s="108" t="s">
        <v>98</v>
      </c>
      <c r="D29" s="108"/>
    </row>
    <row r="30" spans="2:4" ht="18" customHeight="1">
      <c r="C30" s="108" t="s">
        <v>99</v>
      </c>
      <c r="D30" s="108"/>
    </row>
    <row r="31" spans="2:4" ht="18" customHeight="1">
      <c r="C31" s="108" t="s">
        <v>100</v>
      </c>
      <c r="D31" s="108"/>
    </row>
    <row r="32" spans="2:4" ht="18" customHeight="1">
      <c r="C32" s="108" t="s">
        <v>101</v>
      </c>
      <c r="D32" s="108"/>
    </row>
    <row r="34" spans="2:8" ht="18" customHeight="1">
      <c r="B34" s="118" t="s">
        <v>545</v>
      </c>
      <c r="C34" s="119"/>
      <c r="D34" s="119"/>
      <c r="E34" s="119"/>
      <c r="F34" s="119"/>
      <c r="G34" s="119"/>
      <c r="H34" s="119"/>
    </row>
    <row r="35" spans="2:8" ht="18" customHeight="1">
      <c r="B35" s="823" t="s">
        <v>549</v>
      </c>
      <c r="C35" s="823"/>
      <c r="D35" s="823"/>
    </row>
  </sheetData>
  <mergeCells count="6">
    <mergeCell ref="B35:D35"/>
    <mergeCell ref="A1:D1"/>
    <mergeCell ref="B3:D3"/>
    <mergeCell ref="B5:D5"/>
    <mergeCell ref="B7:D7"/>
    <mergeCell ref="B13:D13"/>
  </mergeCells>
  <phoneticPr fontId="5"/>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view="pageBreakPreview" zoomScaleNormal="85" zoomScaleSheetLayoutView="100" workbookViewId="0">
      <selection activeCell="M35" sqref="M35"/>
    </sheetView>
  </sheetViews>
  <sheetFormatPr defaultColWidth="8.85546875" defaultRowHeight="12"/>
  <cols>
    <col min="1" max="3" width="1.7109375" style="65" customWidth="1"/>
    <col min="4" max="4" width="2.7109375" style="65" customWidth="1"/>
    <col min="5" max="5" width="33" style="65" customWidth="1"/>
    <col min="6" max="6" width="16.7109375" style="65" customWidth="1"/>
    <col min="7" max="7" width="3.7109375" style="65" bestFit="1" customWidth="1"/>
    <col min="8" max="8" width="16.7109375" style="65" customWidth="1"/>
    <col min="9" max="9" width="3.7109375" style="65" bestFit="1" customWidth="1"/>
    <col min="10" max="10" width="16.7109375" style="65" customWidth="1"/>
    <col min="11" max="11" width="3.7109375" style="65" bestFit="1" customWidth="1"/>
    <col min="12" max="12" width="1.7109375" style="65" customWidth="1"/>
    <col min="13" max="16384" width="8.85546875" style="65"/>
  </cols>
  <sheetData>
    <row r="1" spans="2:15">
      <c r="D1" s="929" t="s">
        <v>69</v>
      </c>
      <c r="E1" s="929"/>
      <c r="F1" s="929"/>
      <c r="G1" s="929"/>
      <c r="H1" s="929"/>
      <c r="I1" s="929"/>
      <c r="J1" s="929"/>
      <c r="K1" s="929"/>
    </row>
    <row r="3" spans="2:15" ht="17.25">
      <c r="D3" s="930" t="s">
        <v>2</v>
      </c>
      <c r="E3" s="930"/>
      <c r="F3" s="930"/>
      <c r="G3" s="930"/>
      <c r="H3" s="930"/>
      <c r="I3" s="930"/>
      <c r="J3" s="930"/>
      <c r="K3" s="930"/>
    </row>
    <row r="5" spans="2:15" ht="21" customHeight="1">
      <c r="B5" s="931" t="s">
        <v>3</v>
      </c>
      <c r="C5" s="932"/>
      <c r="D5" s="932"/>
      <c r="E5" s="933"/>
      <c r="F5" s="934" t="s">
        <v>8</v>
      </c>
      <c r="G5" s="934"/>
      <c r="H5" s="932" t="s">
        <v>59</v>
      </c>
      <c r="I5" s="933"/>
      <c r="J5" s="934" t="s">
        <v>9</v>
      </c>
      <c r="K5" s="934"/>
    </row>
    <row r="6" spans="2:15" ht="21" customHeight="1">
      <c r="B6" s="59" t="s">
        <v>578</v>
      </c>
      <c r="E6" s="89"/>
      <c r="F6" s="497">
        <f>F7+F11</f>
        <v>0</v>
      </c>
      <c r="G6" s="90" t="s">
        <v>4</v>
      </c>
      <c r="H6" s="497">
        <f>H7+H11</f>
        <v>0</v>
      </c>
      <c r="I6" s="90" t="s">
        <v>4</v>
      </c>
      <c r="J6" s="497">
        <f>F6+H6</f>
        <v>0</v>
      </c>
      <c r="K6" s="90" t="s">
        <v>4</v>
      </c>
      <c r="O6" s="491"/>
    </row>
    <row r="7" spans="2:15" ht="35.1" customHeight="1">
      <c r="B7" s="91"/>
      <c r="C7" s="937" t="s">
        <v>574</v>
      </c>
      <c r="D7" s="938"/>
      <c r="E7" s="939"/>
      <c r="F7" s="497">
        <f>F8+F9+F10</f>
        <v>0</v>
      </c>
      <c r="G7" s="90" t="s">
        <v>4</v>
      </c>
      <c r="H7" s="498">
        <f>H8</f>
        <v>0</v>
      </c>
      <c r="I7" s="90" t="s">
        <v>4</v>
      </c>
      <c r="J7" s="497">
        <f>F7+H7</f>
        <v>0</v>
      </c>
      <c r="K7" s="90" t="s">
        <v>4</v>
      </c>
    </row>
    <row r="8" spans="2:15" ht="21" customHeight="1">
      <c r="B8" s="91"/>
      <c r="C8" s="106"/>
      <c r="D8" s="942" t="s">
        <v>573</v>
      </c>
      <c r="E8" s="943"/>
      <c r="F8" s="659"/>
      <c r="G8" s="501" t="s">
        <v>4</v>
      </c>
      <c r="H8" s="663"/>
      <c r="I8" s="501" t="s">
        <v>4</v>
      </c>
      <c r="J8" s="650">
        <f>F8+H8</f>
        <v>0</v>
      </c>
      <c r="K8" s="484" t="s">
        <v>4</v>
      </c>
      <c r="O8" s="491"/>
    </row>
    <row r="9" spans="2:15" ht="21" customHeight="1">
      <c r="B9" s="91"/>
      <c r="C9" s="507"/>
      <c r="D9" s="947" t="s">
        <v>575</v>
      </c>
      <c r="E9" s="948"/>
      <c r="F9" s="660"/>
      <c r="G9" s="508" t="s">
        <v>579</v>
      </c>
      <c r="H9" s="510"/>
      <c r="I9" s="508" t="s">
        <v>579</v>
      </c>
      <c r="J9" s="651">
        <f>F9</f>
        <v>0</v>
      </c>
      <c r="K9" s="509" t="s">
        <v>579</v>
      </c>
    </row>
    <row r="10" spans="2:15" ht="21" customHeight="1">
      <c r="B10" s="91"/>
      <c r="C10" s="93"/>
      <c r="D10" s="940" t="s">
        <v>576</v>
      </c>
      <c r="E10" s="941"/>
      <c r="F10" s="661"/>
      <c r="G10" s="502" t="s">
        <v>4</v>
      </c>
      <c r="H10" s="503"/>
      <c r="I10" s="502" t="s">
        <v>4</v>
      </c>
      <c r="J10" s="652">
        <f>F10</f>
        <v>0</v>
      </c>
      <c r="K10" s="94" t="s">
        <v>4</v>
      </c>
    </row>
    <row r="11" spans="2:15" ht="35.1" customHeight="1">
      <c r="B11" s="495"/>
      <c r="C11" s="944" t="s">
        <v>577</v>
      </c>
      <c r="D11" s="945"/>
      <c r="E11" s="946"/>
      <c r="F11" s="662"/>
      <c r="G11" s="500" t="s">
        <v>4</v>
      </c>
      <c r="H11" s="664"/>
      <c r="I11" s="90" t="s">
        <v>4</v>
      </c>
      <c r="J11" s="497">
        <f>F11+H11</f>
        <v>0</v>
      </c>
      <c r="K11" s="90" t="s">
        <v>4</v>
      </c>
    </row>
    <row r="12" spans="2:15" ht="13.5">
      <c r="F12" s="95"/>
    </row>
    <row r="13" spans="2:15" ht="21" customHeight="1">
      <c r="B13" s="59" t="s">
        <v>10</v>
      </c>
      <c r="C13" s="96"/>
      <c r="D13" s="96"/>
      <c r="E13" s="80"/>
      <c r="F13" s="499">
        <f>SUM(F14:F15)</f>
        <v>0</v>
      </c>
      <c r="G13" s="90" t="s">
        <v>7</v>
      </c>
    </row>
    <row r="14" spans="2:15" ht="21" customHeight="1">
      <c r="B14" s="67"/>
      <c r="C14" s="97" t="s">
        <v>5</v>
      </c>
      <c r="D14" s="97"/>
      <c r="E14" s="98"/>
      <c r="F14" s="788"/>
      <c r="G14" s="92" t="s">
        <v>7</v>
      </c>
      <c r="N14" s="491"/>
    </row>
    <row r="15" spans="2:15" ht="21" customHeight="1">
      <c r="B15" s="70"/>
      <c r="C15" s="99" t="s">
        <v>6</v>
      </c>
      <c r="D15" s="99"/>
      <c r="E15" s="100"/>
      <c r="F15" s="101"/>
      <c r="G15" s="94" t="s">
        <v>7</v>
      </c>
    </row>
    <row r="17" spans="2:11" ht="21" customHeight="1"/>
    <row r="18" spans="2:11" ht="21" customHeight="1">
      <c r="B18" s="493"/>
      <c r="C18" s="494"/>
      <c r="D18" s="494"/>
      <c r="E18" s="494"/>
      <c r="F18" s="74"/>
      <c r="G18" s="496"/>
      <c r="H18" s="74"/>
      <c r="I18" s="496"/>
      <c r="J18" s="74"/>
      <c r="K18" s="493"/>
    </row>
    <row r="19" spans="2:11">
      <c r="C19" s="75" t="s">
        <v>11</v>
      </c>
      <c r="D19" s="75"/>
      <c r="E19" s="483"/>
      <c r="F19" s="483"/>
    </row>
    <row r="20" spans="2:11">
      <c r="C20" s="75" t="s">
        <v>13</v>
      </c>
      <c r="D20" s="75"/>
      <c r="E20" s="483"/>
      <c r="F20" s="483"/>
    </row>
    <row r="21" spans="2:11">
      <c r="C21" s="75" t="s">
        <v>14</v>
      </c>
      <c r="D21" s="75"/>
      <c r="E21" s="483"/>
      <c r="F21" s="483"/>
    </row>
    <row r="22" spans="2:11">
      <c r="C22" s="75" t="s">
        <v>613</v>
      </c>
      <c r="D22" s="75"/>
      <c r="E22" s="483"/>
      <c r="F22" s="483"/>
      <c r="G22" s="483"/>
      <c r="H22" s="483"/>
      <c r="I22" s="483"/>
      <c r="J22" s="483"/>
    </row>
    <row r="23" spans="2:11">
      <c r="C23" s="75" t="s">
        <v>618</v>
      </c>
      <c r="D23" s="75"/>
      <c r="E23" s="483"/>
      <c r="F23" s="483"/>
      <c r="G23" s="483"/>
      <c r="H23" s="483"/>
      <c r="I23" s="483"/>
      <c r="J23" s="483"/>
    </row>
    <row r="24" spans="2:11">
      <c r="C24" s="75" t="s">
        <v>639</v>
      </c>
      <c r="D24" s="75"/>
      <c r="E24" s="483"/>
      <c r="F24" s="483"/>
      <c r="G24" s="483"/>
      <c r="H24" s="483"/>
      <c r="I24" s="483"/>
      <c r="J24" s="483"/>
    </row>
    <row r="25" spans="2:11">
      <c r="C25" s="75" t="s">
        <v>640</v>
      </c>
      <c r="D25" s="75"/>
      <c r="E25" s="483"/>
      <c r="F25" s="483"/>
      <c r="G25" s="483"/>
      <c r="H25" s="483"/>
      <c r="I25" s="483"/>
      <c r="J25" s="483"/>
    </row>
    <row r="26" spans="2:11">
      <c r="C26" s="66" t="s">
        <v>619</v>
      </c>
      <c r="D26" s="66"/>
      <c r="E26" s="483"/>
      <c r="F26" s="483"/>
      <c r="G26" s="483"/>
      <c r="H26" s="483"/>
      <c r="I26" s="483"/>
      <c r="J26" s="483"/>
    </row>
    <row r="27" spans="2:11">
      <c r="C27" s="66" t="s">
        <v>461</v>
      </c>
      <c r="D27" s="66"/>
      <c r="E27" s="483"/>
      <c r="F27" s="483"/>
      <c r="G27" s="483"/>
      <c r="H27" s="483"/>
      <c r="I27" s="483"/>
      <c r="J27" s="483"/>
    </row>
    <row r="28" spans="2:11">
      <c r="C28" s="66" t="s">
        <v>72</v>
      </c>
      <c r="D28" s="66"/>
      <c r="E28" s="483"/>
      <c r="F28" s="483"/>
    </row>
    <row r="29" spans="2:11">
      <c r="C29" s="66" t="s">
        <v>620</v>
      </c>
      <c r="D29" s="66"/>
      <c r="E29" s="483"/>
      <c r="F29" s="483"/>
    </row>
    <row r="30" spans="2:11" s="23" customFormat="1">
      <c r="C30" s="66" t="s">
        <v>621</v>
      </c>
      <c r="D30" s="66"/>
      <c r="E30" s="75"/>
      <c r="F30" s="75"/>
    </row>
    <row r="31" spans="2:11" s="23" customFormat="1">
      <c r="C31" s="75" t="s">
        <v>76</v>
      </c>
      <c r="D31" s="75"/>
      <c r="E31" s="75"/>
      <c r="F31" s="75"/>
    </row>
    <row r="32" spans="2:11" s="23" customFormat="1"/>
    <row r="33" spans="8:11" s="23" customFormat="1"/>
    <row r="34" spans="8:11" s="23" customFormat="1"/>
    <row r="35" spans="8:11" s="23" customFormat="1"/>
    <row r="36" spans="8:11" s="23" customFormat="1"/>
    <row r="37" spans="8:11" s="23" customFormat="1"/>
    <row r="38" spans="8:11" s="23" customFormat="1"/>
    <row r="39" spans="8:11" s="23" customFormat="1" ht="22.5" customHeight="1">
      <c r="H39" s="935" t="s">
        <v>1</v>
      </c>
      <c r="I39" s="936"/>
      <c r="J39" s="935"/>
      <c r="K39" s="936"/>
    </row>
    <row r="40" spans="8:11" s="23" customFormat="1"/>
    <row r="41" spans="8:11" s="23" customFormat="1"/>
    <row r="42" spans="8:11" s="23" customFormat="1"/>
  </sheetData>
  <mergeCells count="13">
    <mergeCell ref="J39:K39"/>
    <mergeCell ref="C7:E7"/>
    <mergeCell ref="D10:E10"/>
    <mergeCell ref="D8:E8"/>
    <mergeCell ref="C11:E11"/>
    <mergeCell ref="H39:I39"/>
    <mergeCell ref="D9:E9"/>
    <mergeCell ref="D1:K1"/>
    <mergeCell ref="D3:K3"/>
    <mergeCell ref="B5:E5"/>
    <mergeCell ref="F5:G5"/>
    <mergeCell ref="H5:I5"/>
    <mergeCell ref="J5:K5"/>
  </mergeCells>
  <phoneticPr fontId="5"/>
  <pageMargins left="0.62992125984251968" right="0.23622047244094491" top="0.74803149606299213" bottom="0.74803149606299213" header="0.31496062992125984" footer="0.31496062992125984"/>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M35" sqref="M35"/>
    </sheetView>
  </sheetViews>
  <sheetFormatPr defaultRowHeight="12"/>
  <cols>
    <col min="1" max="1" width="3.28515625" customWidth="1"/>
    <col min="2" max="2" width="4.5703125" customWidth="1"/>
    <col min="3" max="3" width="24" customWidth="1"/>
    <col min="4" max="4" width="16.7109375" customWidth="1"/>
    <col min="5" max="5" width="18.7109375" customWidth="1"/>
    <col min="6" max="6" width="6.28515625" customWidth="1"/>
    <col min="7" max="7" width="22.42578125" customWidth="1"/>
  </cols>
  <sheetData>
    <row r="1" spans="2:7" ht="18" customHeight="1">
      <c r="G1" s="485" t="s">
        <v>571</v>
      </c>
    </row>
    <row r="2" spans="2:7" ht="21" customHeight="1">
      <c r="G2" s="1"/>
    </row>
    <row r="3" spans="2:7" ht="21" customHeight="1">
      <c r="B3" s="951" t="s">
        <v>622</v>
      </c>
      <c r="C3" s="951"/>
      <c r="D3" s="951"/>
      <c r="E3" s="951"/>
      <c r="F3" s="951"/>
      <c r="G3" s="951"/>
    </row>
    <row r="4" spans="2:7" ht="21" customHeight="1">
      <c r="B4" s="512"/>
      <c r="C4" s="512"/>
      <c r="D4" s="512"/>
      <c r="E4" s="512"/>
      <c r="F4" s="512"/>
      <c r="G4" s="512"/>
    </row>
    <row r="5" spans="2:7" ht="21" customHeight="1">
      <c r="G5" t="s">
        <v>12</v>
      </c>
    </row>
    <row r="6" spans="2:7" ht="21" customHeight="1">
      <c r="B6" s="952" t="s">
        <v>568</v>
      </c>
      <c r="C6" s="952"/>
      <c r="D6" s="505" t="s">
        <v>569</v>
      </c>
      <c r="E6" s="952" t="s">
        <v>88</v>
      </c>
      <c r="F6" s="952"/>
      <c r="G6" s="952"/>
    </row>
    <row r="7" spans="2:7" ht="21" customHeight="1">
      <c r="B7" s="467" t="s">
        <v>559</v>
      </c>
      <c r="C7" s="469" t="s">
        <v>564</v>
      </c>
      <c r="D7" s="668"/>
      <c r="E7" s="949" t="s">
        <v>631</v>
      </c>
      <c r="F7" s="949"/>
      <c r="G7" s="949"/>
    </row>
    <row r="8" spans="2:7" ht="21" customHeight="1">
      <c r="B8" s="467" t="s">
        <v>560</v>
      </c>
      <c r="C8" s="469" t="s">
        <v>565</v>
      </c>
      <c r="D8" s="668"/>
      <c r="E8" s="949" t="s">
        <v>632</v>
      </c>
      <c r="F8" s="949"/>
      <c r="G8" s="949"/>
    </row>
    <row r="9" spans="2:7" ht="21" customHeight="1">
      <c r="B9" s="467" t="s">
        <v>561</v>
      </c>
      <c r="C9" s="469" t="s">
        <v>566</v>
      </c>
      <c r="D9" s="668"/>
      <c r="E9" s="949" t="s">
        <v>633</v>
      </c>
      <c r="F9" s="949"/>
      <c r="G9" s="949"/>
    </row>
    <row r="10" spans="2:7" ht="21" customHeight="1">
      <c r="B10" s="467" t="s">
        <v>562</v>
      </c>
      <c r="C10" s="469" t="s">
        <v>567</v>
      </c>
      <c r="D10" s="669"/>
      <c r="E10" s="949" t="s">
        <v>629</v>
      </c>
      <c r="F10" s="949"/>
      <c r="G10" s="949"/>
    </row>
    <row r="11" spans="2:7" ht="21" customHeight="1">
      <c r="B11" s="467" t="s">
        <v>563</v>
      </c>
      <c r="C11" s="469" t="s">
        <v>45</v>
      </c>
      <c r="D11" s="669"/>
      <c r="E11" s="949" t="s">
        <v>630</v>
      </c>
      <c r="F11" s="949"/>
      <c r="G11" s="949"/>
    </row>
    <row r="12" spans="2:7" ht="21" customHeight="1">
      <c r="B12" s="666" t="s">
        <v>626</v>
      </c>
      <c r="C12" s="665" t="s">
        <v>623</v>
      </c>
      <c r="D12" s="670">
        <f>SUM(D7:D11)</f>
        <v>0</v>
      </c>
    </row>
    <row r="13" spans="2:7" ht="21" customHeight="1">
      <c r="B13" s="666" t="s">
        <v>627</v>
      </c>
      <c r="C13" s="665" t="s">
        <v>624</v>
      </c>
      <c r="D13" s="670">
        <f>ROUNDDOWN(D12*0.08,0)</f>
        <v>0</v>
      </c>
    </row>
    <row r="14" spans="2:7" ht="21" customHeight="1">
      <c r="B14" s="666" t="s">
        <v>628</v>
      </c>
      <c r="C14" s="665" t="s">
        <v>625</v>
      </c>
      <c r="D14" s="670">
        <f>D12+D13</f>
        <v>0</v>
      </c>
    </row>
    <row r="15" spans="2:7" ht="21" customHeight="1"/>
    <row r="16" spans="2:7" ht="21" customHeight="1"/>
    <row r="17" spans="1:7" s="23" customFormat="1">
      <c r="A17" s="23" t="s">
        <v>42</v>
      </c>
    </row>
    <row r="18" spans="1:7" s="23" customFormat="1">
      <c r="A18" s="23" t="s">
        <v>41</v>
      </c>
    </row>
    <row r="19" spans="1:7" s="23" customFormat="1">
      <c r="A19" s="23" t="s">
        <v>638</v>
      </c>
    </row>
    <row r="20" spans="1:7" s="23" customFormat="1">
      <c r="A20" s="23" t="s">
        <v>582</v>
      </c>
    </row>
    <row r="21" spans="1:7" s="23" customFormat="1" ht="15" customHeight="1">
      <c r="A21" s="23" t="s">
        <v>583</v>
      </c>
    </row>
    <row r="22" spans="1:7" ht="21" customHeight="1"/>
    <row r="23" spans="1:7" ht="21" customHeight="1"/>
    <row r="24" spans="1:7" ht="21" customHeight="1"/>
    <row r="25" spans="1:7" ht="21" customHeight="1"/>
    <row r="26" spans="1:7" ht="21" customHeight="1">
      <c r="E26" s="2" t="s">
        <v>43</v>
      </c>
      <c r="F26" s="950"/>
      <c r="G26" s="950"/>
    </row>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sheetData>
  <mergeCells count="9">
    <mergeCell ref="E10:G10"/>
    <mergeCell ref="E11:G11"/>
    <mergeCell ref="F26:G26"/>
    <mergeCell ref="B3:G3"/>
    <mergeCell ref="E6:G6"/>
    <mergeCell ref="E7:G7"/>
    <mergeCell ref="E8:G8"/>
    <mergeCell ref="E9:G9"/>
    <mergeCell ref="B6:C6"/>
  </mergeCells>
  <phoneticPr fontId="5"/>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65"/>
  <sheetViews>
    <sheetView view="pageBreakPreview" zoomScale="90" zoomScaleNormal="100" zoomScaleSheetLayoutView="90" workbookViewId="0">
      <selection activeCell="M35" sqref="M35"/>
    </sheetView>
  </sheetViews>
  <sheetFormatPr defaultRowHeight="12"/>
  <cols>
    <col min="1" max="1" width="7.28515625" customWidth="1"/>
    <col min="2" max="2" width="18.85546875" style="504" customWidth="1"/>
    <col min="3" max="6" width="17.7109375" customWidth="1"/>
  </cols>
  <sheetData>
    <row r="1" spans="1:6">
      <c r="D1" s="468"/>
      <c r="E1" s="485"/>
      <c r="F1" s="471" t="s">
        <v>70</v>
      </c>
    </row>
    <row r="2" spans="1:6" ht="3.75" customHeight="1"/>
    <row r="3" spans="1:6" ht="17.25">
      <c r="A3" s="930" t="s">
        <v>592</v>
      </c>
      <c r="B3" s="930"/>
      <c r="C3" s="930"/>
      <c r="D3" s="930"/>
      <c r="E3" s="930"/>
      <c r="F3" s="930"/>
    </row>
    <row r="4" spans="1:6">
      <c r="F4" s="487" t="s">
        <v>591</v>
      </c>
    </row>
    <row r="5" spans="1:6" ht="18.75" customHeight="1">
      <c r="A5" s="953" t="s">
        <v>413</v>
      </c>
      <c r="B5" s="953" t="s">
        <v>414</v>
      </c>
      <c r="C5" s="953" t="s">
        <v>593</v>
      </c>
      <c r="D5" s="953"/>
      <c r="E5" s="953"/>
      <c r="F5" s="953" t="s">
        <v>417</v>
      </c>
    </row>
    <row r="6" spans="1:6" ht="22.5" customHeight="1">
      <c r="A6" s="953"/>
      <c r="B6" s="953"/>
      <c r="C6" s="953" t="s">
        <v>588</v>
      </c>
      <c r="D6" s="953" t="s">
        <v>589</v>
      </c>
      <c r="E6" s="953" t="s">
        <v>590</v>
      </c>
      <c r="F6" s="953"/>
    </row>
    <row r="7" spans="1:6" ht="12.75" customHeight="1">
      <c r="A7" s="953"/>
      <c r="B7" s="953"/>
      <c r="C7" s="953"/>
      <c r="D7" s="953"/>
      <c r="E7" s="953"/>
      <c r="F7" s="953"/>
    </row>
    <row r="8" spans="1:6" ht="12" customHeight="1">
      <c r="A8" s="513">
        <v>1</v>
      </c>
      <c r="B8" s="513" t="s">
        <v>203</v>
      </c>
      <c r="C8" s="671"/>
      <c r="D8" s="671"/>
      <c r="E8" s="671"/>
      <c r="F8" s="672">
        <f>SUM(C8:E8)</f>
        <v>0</v>
      </c>
    </row>
    <row r="9" spans="1:6" ht="12" customHeight="1">
      <c r="A9" s="506">
        <f>A8+1</f>
        <v>2</v>
      </c>
      <c r="B9" s="506" t="s">
        <v>204</v>
      </c>
      <c r="C9" s="669"/>
      <c r="D9" s="669"/>
      <c r="E9" s="669"/>
      <c r="F9" s="672">
        <f t="shared" ref="F9:F59" si="0">SUM(C9:E9)</f>
        <v>0</v>
      </c>
    </row>
    <row r="10" spans="1:6" ht="12" customHeight="1">
      <c r="A10" s="506">
        <f t="shared" ref="A10:A58" si="1">A9+1</f>
        <v>3</v>
      </c>
      <c r="B10" s="506" t="s">
        <v>205</v>
      </c>
      <c r="C10" s="669"/>
      <c r="D10" s="669"/>
      <c r="E10" s="669"/>
      <c r="F10" s="672">
        <f t="shared" si="0"/>
        <v>0</v>
      </c>
    </row>
    <row r="11" spans="1:6" ht="12" customHeight="1">
      <c r="A11" s="506">
        <f t="shared" si="1"/>
        <v>4</v>
      </c>
      <c r="B11" s="506" t="s">
        <v>206</v>
      </c>
      <c r="C11" s="669"/>
      <c r="D11" s="669"/>
      <c r="E11" s="669"/>
      <c r="F11" s="672">
        <f t="shared" si="0"/>
        <v>0</v>
      </c>
    </row>
    <row r="12" spans="1:6" ht="12" customHeight="1">
      <c r="A12" s="506">
        <f t="shared" si="1"/>
        <v>5</v>
      </c>
      <c r="B12" s="506" t="s">
        <v>207</v>
      </c>
      <c r="C12" s="669"/>
      <c r="D12" s="669"/>
      <c r="E12" s="669"/>
      <c r="F12" s="672">
        <f t="shared" si="0"/>
        <v>0</v>
      </c>
    </row>
    <row r="13" spans="1:6" ht="12" customHeight="1">
      <c r="A13" s="506">
        <f t="shared" si="1"/>
        <v>6</v>
      </c>
      <c r="B13" s="506" t="s">
        <v>208</v>
      </c>
      <c r="C13" s="669"/>
      <c r="D13" s="669"/>
      <c r="E13" s="669"/>
      <c r="F13" s="672">
        <f t="shared" si="0"/>
        <v>0</v>
      </c>
    </row>
    <row r="14" spans="1:6" ht="12" customHeight="1">
      <c r="A14" s="506">
        <f t="shared" si="1"/>
        <v>7</v>
      </c>
      <c r="B14" s="506" t="s">
        <v>209</v>
      </c>
      <c r="C14" s="669"/>
      <c r="D14" s="669"/>
      <c r="E14" s="669"/>
      <c r="F14" s="672">
        <f t="shared" si="0"/>
        <v>0</v>
      </c>
    </row>
    <row r="15" spans="1:6" ht="12" customHeight="1">
      <c r="A15" s="506">
        <f t="shared" si="1"/>
        <v>8</v>
      </c>
      <c r="B15" s="506" t="s">
        <v>210</v>
      </c>
      <c r="C15" s="669"/>
      <c r="D15" s="669"/>
      <c r="E15" s="669"/>
      <c r="F15" s="672">
        <f t="shared" si="0"/>
        <v>0</v>
      </c>
    </row>
    <row r="16" spans="1:6" ht="12" customHeight="1">
      <c r="A16" s="506">
        <f t="shared" si="1"/>
        <v>9</v>
      </c>
      <c r="B16" s="506" t="s">
        <v>211</v>
      </c>
      <c r="C16" s="669"/>
      <c r="D16" s="669"/>
      <c r="E16" s="669"/>
      <c r="F16" s="672">
        <f t="shared" si="0"/>
        <v>0</v>
      </c>
    </row>
    <row r="17" spans="1:8" ht="12" customHeight="1">
      <c r="A17" s="506">
        <f t="shared" si="1"/>
        <v>10</v>
      </c>
      <c r="B17" s="506" t="s">
        <v>212</v>
      </c>
      <c r="C17" s="669"/>
      <c r="D17" s="669"/>
      <c r="E17" s="669"/>
      <c r="F17" s="672">
        <f t="shared" si="0"/>
        <v>0</v>
      </c>
    </row>
    <row r="18" spans="1:8" ht="12" customHeight="1">
      <c r="A18" s="506">
        <f t="shared" si="1"/>
        <v>11</v>
      </c>
      <c r="B18" s="506" t="s">
        <v>213</v>
      </c>
      <c r="C18" s="669"/>
      <c r="D18" s="669"/>
      <c r="E18" s="669"/>
      <c r="F18" s="672">
        <f t="shared" si="0"/>
        <v>0</v>
      </c>
    </row>
    <row r="19" spans="1:8" ht="12" customHeight="1">
      <c r="A19" s="506">
        <f t="shared" si="1"/>
        <v>12</v>
      </c>
      <c r="B19" s="506" t="s">
        <v>214</v>
      </c>
      <c r="C19" s="669"/>
      <c r="D19" s="669"/>
      <c r="E19" s="669"/>
      <c r="F19" s="672">
        <f t="shared" si="0"/>
        <v>0</v>
      </c>
    </row>
    <row r="20" spans="1:8" ht="12" customHeight="1">
      <c r="A20" s="506">
        <f t="shared" si="1"/>
        <v>13</v>
      </c>
      <c r="B20" s="506" t="s">
        <v>215</v>
      </c>
      <c r="C20" s="669"/>
      <c r="D20" s="669"/>
      <c r="E20" s="669"/>
      <c r="F20" s="672">
        <f t="shared" si="0"/>
        <v>0</v>
      </c>
      <c r="H20" s="466"/>
    </row>
    <row r="21" spans="1:8" ht="12" customHeight="1">
      <c r="A21" s="506">
        <f t="shared" si="1"/>
        <v>14</v>
      </c>
      <c r="B21" s="506" t="s">
        <v>216</v>
      </c>
      <c r="C21" s="669"/>
      <c r="D21" s="669"/>
      <c r="E21" s="669"/>
      <c r="F21" s="672">
        <f t="shared" si="0"/>
        <v>0</v>
      </c>
    </row>
    <row r="22" spans="1:8" ht="12" customHeight="1">
      <c r="A22" s="506">
        <f t="shared" si="1"/>
        <v>15</v>
      </c>
      <c r="B22" s="506" t="s">
        <v>217</v>
      </c>
      <c r="C22" s="669"/>
      <c r="D22" s="669"/>
      <c r="E22" s="669"/>
      <c r="F22" s="672">
        <f t="shared" si="0"/>
        <v>0</v>
      </c>
    </row>
    <row r="23" spans="1:8" ht="12" customHeight="1">
      <c r="A23" s="506">
        <f t="shared" si="1"/>
        <v>16</v>
      </c>
      <c r="B23" s="506" t="s">
        <v>218</v>
      </c>
      <c r="C23" s="669"/>
      <c r="D23" s="669"/>
      <c r="E23" s="669"/>
      <c r="F23" s="672">
        <f t="shared" si="0"/>
        <v>0</v>
      </c>
    </row>
    <row r="24" spans="1:8" ht="12" customHeight="1">
      <c r="A24" s="506">
        <f t="shared" si="1"/>
        <v>17</v>
      </c>
      <c r="B24" s="506" t="s">
        <v>219</v>
      </c>
      <c r="C24" s="669"/>
      <c r="D24" s="669"/>
      <c r="E24" s="669"/>
      <c r="F24" s="672">
        <f t="shared" si="0"/>
        <v>0</v>
      </c>
    </row>
    <row r="25" spans="1:8" ht="12" customHeight="1">
      <c r="A25" s="506">
        <f t="shared" si="1"/>
        <v>18</v>
      </c>
      <c r="B25" s="506" t="s">
        <v>220</v>
      </c>
      <c r="C25" s="669"/>
      <c r="D25" s="669"/>
      <c r="E25" s="669"/>
      <c r="F25" s="672">
        <f t="shared" si="0"/>
        <v>0</v>
      </c>
    </row>
    <row r="26" spans="1:8" ht="12" customHeight="1">
      <c r="A26" s="506">
        <f t="shared" si="1"/>
        <v>19</v>
      </c>
      <c r="B26" s="506" t="s">
        <v>221</v>
      </c>
      <c r="C26" s="669"/>
      <c r="D26" s="669"/>
      <c r="E26" s="669"/>
      <c r="F26" s="672">
        <f t="shared" si="0"/>
        <v>0</v>
      </c>
    </row>
    <row r="27" spans="1:8" ht="12" customHeight="1">
      <c r="A27" s="506">
        <f t="shared" si="1"/>
        <v>20</v>
      </c>
      <c r="B27" s="506" t="s">
        <v>222</v>
      </c>
      <c r="C27" s="669"/>
      <c r="D27" s="669"/>
      <c r="E27" s="669"/>
      <c r="F27" s="672">
        <f t="shared" si="0"/>
        <v>0</v>
      </c>
    </row>
    <row r="28" spans="1:8" ht="12" customHeight="1">
      <c r="A28" s="506">
        <f t="shared" si="1"/>
        <v>21</v>
      </c>
      <c r="B28" s="506" t="s">
        <v>223</v>
      </c>
      <c r="C28" s="669"/>
      <c r="D28" s="669"/>
      <c r="E28" s="669"/>
      <c r="F28" s="672">
        <f t="shared" si="0"/>
        <v>0</v>
      </c>
    </row>
    <row r="29" spans="1:8" ht="12" customHeight="1">
      <c r="A29" s="506">
        <f t="shared" si="1"/>
        <v>22</v>
      </c>
      <c r="B29" s="506" t="s">
        <v>224</v>
      </c>
      <c r="C29" s="669"/>
      <c r="D29" s="669"/>
      <c r="E29" s="669"/>
      <c r="F29" s="672">
        <f t="shared" si="0"/>
        <v>0</v>
      </c>
    </row>
    <row r="30" spans="1:8" ht="12" customHeight="1">
      <c r="A30" s="506">
        <f t="shared" si="1"/>
        <v>23</v>
      </c>
      <c r="B30" s="506" t="s">
        <v>225</v>
      </c>
      <c r="C30" s="669"/>
      <c r="D30" s="669"/>
      <c r="E30" s="669"/>
      <c r="F30" s="672">
        <f t="shared" si="0"/>
        <v>0</v>
      </c>
    </row>
    <row r="31" spans="1:8" ht="12" customHeight="1">
      <c r="A31" s="506">
        <f t="shared" si="1"/>
        <v>24</v>
      </c>
      <c r="B31" s="506" t="s">
        <v>226</v>
      </c>
      <c r="C31" s="669"/>
      <c r="D31" s="669"/>
      <c r="E31" s="669"/>
      <c r="F31" s="672">
        <f t="shared" si="0"/>
        <v>0</v>
      </c>
    </row>
    <row r="32" spans="1:8" ht="12" customHeight="1">
      <c r="A32" s="506">
        <f t="shared" si="1"/>
        <v>25</v>
      </c>
      <c r="B32" s="506" t="s">
        <v>227</v>
      </c>
      <c r="C32" s="669"/>
      <c r="D32" s="669"/>
      <c r="E32" s="669"/>
      <c r="F32" s="672">
        <f t="shared" si="0"/>
        <v>0</v>
      </c>
    </row>
    <row r="33" spans="1:6" ht="12" customHeight="1">
      <c r="A33" s="506">
        <f t="shared" si="1"/>
        <v>26</v>
      </c>
      <c r="B33" s="506" t="s">
        <v>228</v>
      </c>
      <c r="C33" s="669"/>
      <c r="D33" s="669"/>
      <c r="E33" s="669"/>
      <c r="F33" s="672">
        <f t="shared" si="0"/>
        <v>0</v>
      </c>
    </row>
    <row r="34" spans="1:6" ht="12" customHeight="1">
      <c r="A34" s="506">
        <f t="shared" si="1"/>
        <v>27</v>
      </c>
      <c r="B34" s="506" t="s">
        <v>229</v>
      </c>
      <c r="C34" s="669"/>
      <c r="D34" s="669"/>
      <c r="E34" s="669"/>
      <c r="F34" s="672">
        <f t="shared" si="0"/>
        <v>0</v>
      </c>
    </row>
    <row r="35" spans="1:6" ht="12" customHeight="1">
      <c r="A35" s="506">
        <f t="shared" si="1"/>
        <v>28</v>
      </c>
      <c r="B35" s="506" t="s">
        <v>230</v>
      </c>
      <c r="C35" s="669"/>
      <c r="D35" s="669"/>
      <c r="E35" s="669"/>
      <c r="F35" s="672">
        <f t="shared" si="0"/>
        <v>0</v>
      </c>
    </row>
    <row r="36" spans="1:6" ht="12" customHeight="1">
      <c r="A36" s="506">
        <f t="shared" si="1"/>
        <v>29</v>
      </c>
      <c r="B36" s="506" t="s">
        <v>231</v>
      </c>
      <c r="C36" s="669"/>
      <c r="D36" s="669"/>
      <c r="E36" s="669"/>
      <c r="F36" s="672">
        <f t="shared" si="0"/>
        <v>0</v>
      </c>
    </row>
    <row r="37" spans="1:6" ht="12" customHeight="1">
      <c r="A37" s="506">
        <f t="shared" si="1"/>
        <v>30</v>
      </c>
      <c r="B37" s="506" t="s">
        <v>232</v>
      </c>
      <c r="C37" s="669"/>
      <c r="D37" s="669"/>
      <c r="E37" s="669"/>
      <c r="F37" s="672">
        <f t="shared" si="0"/>
        <v>0</v>
      </c>
    </row>
    <row r="38" spans="1:6" ht="12" customHeight="1">
      <c r="A38" s="506">
        <f t="shared" si="1"/>
        <v>31</v>
      </c>
      <c r="B38" s="506" t="s">
        <v>233</v>
      </c>
      <c r="C38" s="669"/>
      <c r="D38" s="669"/>
      <c r="E38" s="669"/>
      <c r="F38" s="672">
        <f t="shared" si="0"/>
        <v>0</v>
      </c>
    </row>
    <row r="39" spans="1:6" ht="12" customHeight="1">
      <c r="A39" s="506">
        <f t="shared" si="1"/>
        <v>32</v>
      </c>
      <c r="B39" s="506" t="s">
        <v>234</v>
      </c>
      <c r="C39" s="669"/>
      <c r="D39" s="669"/>
      <c r="E39" s="669"/>
      <c r="F39" s="672">
        <f t="shared" si="0"/>
        <v>0</v>
      </c>
    </row>
    <row r="40" spans="1:6" ht="12" customHeight="1">
      <c r="A40" s="506">
        <f t="shared" si="1"/>
        <v>33</v>
      </c>
      <c r="B40" s="506" t="s">
        <v>235</v>
      </c>
      <c r="C40" s="669"/>
      <c r="D40" s="669"/>
      <c r="E40" s="669"/>
      <c r="F40" s="672">
        <f t="shared" si="0"/>
        <v>0</v>
      </c>
    </row>
    <row r="41" spans="1:6" ht="12" customHeight="1">
      <c r="A41" s="506">
        <f t="shared" si="1"/>
        <v>34</v>
      </c>
      <c r="B41" s="506" t="s">
        <v>236</v>
      </c>
      <c r="C41" s="669"/>
      <c r="D41" s="669"/>
      <c r="E41" s="669"/>
      <c r="F41" s="672">
        <f t="shared" si="0"/>
        <v>0</v>
      </c>
    </row>
    <row r="42" spans="1:6" ht="12" customHeight="1">
      <c r="A42" s="506">
        <f t="shared" si="1"/>
        <v>35</v>
      </c>
      <c r="B42" s="506" t="s">
        <v>237</v>
      </c>
      <c r="C42" s="669"/>
      <c r="D42" s="669"/>
      <c r="E42" s="669"/>
      <c r="F42" s="672">
        <f t="shared" si="0"/>
        <v>0</v>
      </c>
    </row>
    <row r="43" spans="1:6" ht="12" customHeight="1">
      <c r="A43" s="506">
        <f t="shared" si="1"/>
        <v>36</v>
      </c>
      <c r="B43" s="506" t="s">
        <v>238</v>
      </c>
      <c r="C43" s="669"/>
      <c r="D43" s="669"/>
      <c r="E43" s="669"/>
      <c r="F43" s="672">
        <f t="shared" si="0"/>
        <v>0</v>
      </c>
    </row>
    <row r="44" spans="1:6" ht="12" customHeight="1">
      <c r="A44" s="506">
        <f t="shared" si="1"/>
        <v>37</v>
      </c>
      <c r="B44" s="506" t="s">
        <v>239</v>
      </c>
      <c r="C44" s="669"/>
      <c r="D44" s="669"/>
      <c r="E44" s="669"/>
      <c r="F44" s="672">
        <f t="shared" si="0"/>
        <v>0</v>
      </c>
    </row>
    <row r="45" spans="1:6" ht="12" customHeight="1">
      <c r="A45" s="506">
        <f t="shared" si="1"/>
        <v>38</v>
      </c>
      <c r="B45" s="506" t="s">
        <v>240</v>
      </c>
      <c r="C45" s="669"/>
      <c r="D45" s="669"/>
      <c r="E45" s="669"/>
      <c r="F45" s="672">
        <f t="shared" si="0"/>
        <v>0</v>
      </c>
    </row>
    <row r="46" spans="1:6" ht="12" customHeight="1">
      <c r="A46" s="506">
        <f t="shared" si="1"/>
        <v>39</v>
      </c>
      <c r="B46" s="506" t="s">
        <v>241</v>
      </c>
      <c r="C46" s="669"/>
      <c r="D46" s="669"/>
      <c r="E46" s="669"/>
      <c r="F46" s="672">
        <f t="shared" si="0"/>
        <v>0</v>
      </c>
    </row>
    <row r="47" spans="1:6" ht="12" customHeight="1">
      <c r="A47" s="506">
        <f t="shared" si="1"/>
        <v>40</v>
      </c>
      <c r="B47" s="506" t="s">
        <v>242</v>
      </c>
      <c r="C47" s="669"/>
      <c r="D47" s="669"/>
      <c r="E47" s="669"/>
      <c r="F47" s="672">
        <f t="shared" si="0"/>
        <v>0</v>
      </c>
    </row>
    <row r="48" spans="1:6" ht="12" customHeight="1">
      <c r="A48" s="506">
        <f t="shared" si="1"/>
        <v>41</v>
      </c>
      <c r="B48" s="506" t="s">
        <v>243</v>
      </c>
      <c r="C48" s="669"/>
      <c r="D48" s="669"/>
      <c r="E48" s="669"/>
      <c r="F48" s="672">
        <f t="shared" si="0"/>
        <v>0</v>
      </c>
    </row>
    <row r="49" spans="1:6" ht="12" customHeight="1">
      <c r="A49" s="506">
        <f t="shared" si="1"/>
        <v>42</v>
      </c>
      <c r="B49" s="506" t="s">
        <v>244</v>
      </c>
      <c r="C49" s="669"/>
      <c r="D49" s="669"/>
      <c r="E49" s="669"/>
      <c r="F49" s="672">
        <f t="shared" si="0"/>
        <v>0</v>
      </c>
    </row>
    <row r="50" spans="1:6" ht="12" customHeight="1">
      <c r="A50" s="506">
        <f t="shared" si="1"/>
        <v>43</v>
      </c>
      <c r="B50" s="506" t="s">
        <v>245</v>
      </c>
      <c r="C50" s="669"/>
      <c r="D50" s="669"/>
      <c r="E50" s="669"/>
      <c r="F50" s="672">
        <f t="shared" si="0"/>
        <v>0</v>
      </c>
    </row>
    <row r="51" spans="1:6" ht="12" customHeight="1">
      <c r="A51" s="506">
        <f t="shared" si="1"/>
        <v>44</v>
      </c>
      <c r="B51" s="506" t="s">
        <v>246</v>
      </c>
      <c r="C51" s="669"/>
      <c r="D51" s="669"/>
      <c r="E51" s="669"/>
      <c r="F51" s="672">
        <f t="shared" si="0"/>
        <v>0</v>
      </c>
    </row>
    <row r="52" spans="1:6" ht="12" customHeight="1">
      <c r="A52" s="506">
        <f t="shared" si="1"/>
        <v>45</v>
      </c>
      <c r="B52" s="506" t="s">
        <v>247</v>
      </c>
      <c r="C52" s="669"/>
      <c r="D52" s="669"/>
      <c r="E52" s="669"/>
      <c r="F52" s="672">
        <f t="shared" si="0"/>
        <v>0</v>
      </c>
    </row>
    <row r="53" spans="1:6" ht="12" customHeight="1">
      <c r="A53" s="506">
        <f t="shared" si="1"/>
        <v>46</v>
      </c>
      <c r="B53" s="506" t="s">
        <v>248</v>
      </c>
      <c r="C53" s="669"/>
      <c r="D53" s="669"/>
      <c r="E53" s="669"/>
      <c r="F53" s="672">
        <f t="shared" si="0"/>
        <v>0</v>
      </c>
    </row>
    <row r="54" spans="1:6" ht="12" customHeight="1">
      <c r="A54" s="506">
        <f t="shared" si="1"/>
        <v>47</v>
      </c>
      <c r="B54" s="506" t="s">
        <v>249</v>
      </c>
      <c r="C54" s="669"/>
      <c r="D54" s="669"/>
      <c r="E54" s="669"/>
      <c r="F54" s="672">
        <f t="shared" si="0"/>
        <v>0</v>
      </c>
    </row>
    <row r="55" spans="1:6" ht="12" customHeight="1">
      <c r="A55" s="506">
        <f t="shared" si="1"/>
        <v>48</v>
      </c>
      <c r="B55" s="506" t="s">
        <v>250</v>
      </c>
      <c r="C55" s="669"/>
      <c r="D55" s="669"/>
      <c r="E55" s="669"/>
      <c r="F55" s="672">
        <f t="shared" si="0"/>
        <v>0</v>
      </c>
    </row>
    <row r="56" spans="1:6" ht="12" customHeight="1">
      <c r="A56" s="506">
        <f t="shared" si="1"/>
        <v>49</v>
      </c>
      <c r="B56" s="506" t="s">
        <v>251</v>
      </c>
      <c r="C56" s="669"/>
      <c r="D56" s="669"/>
      <c r="E56" s="669"/>
      <c r="F56" s="672">
        <f t="shared" si="0"/>
        <v>0</v>
      </c>
    </row>
    <row r="57" spans="1:6" ht="12" customHeight="1">
      <c r="A57" s="506">
        <f t="shared" si="1"/>
        <v>50</v>
      </c>
      <c r="B57" s="506" t="s">
        <v>546</v>
      </c>
      <c r="C57" s="669"/>
      <c r="D57" s="669"/>
      <c r="E57" s="669"/>
      <c r="F57" s="672">
        <f t="shared" si="0"/>
        <v>0</v>
      </c>
    </row>
    <row r="58" spans="1:6" ht="12" customHeight="1">
      <c r="A58" s="506">
        <f t="shared" si="1"/>
        <v>51</v>
      </c>
      <c r="B58" s="506" t="s">
        <v>547</v>
      </c>
      <c r="C58" s="669"/>
      <c r="D58" s="669"/>
      <c r="E58" s="669"/>
      <c r="F58" s="672">
        <f t="shared" si="0"/>
        <v>0</v>
      </c>
    </row>
    <row r="59" spans="1:6" ht="12" customHeight="1">
      <c r="A59" s="506">
        <v>52</v>
      </c>
      <c r="B59" s="506" t="s">
        <v>587</v>
      </c>
      <c r="C59" s="669"/>
      <c r="D59" s="669"/>
      <c r="E59" s="669"/>
      <c r="F59" s="672">
        <f t="shared" si="0"/>
        <v>0</v>
      </c>
    </row>
    <row r="60" spans="1:6" ht="12" customHeight="1">
      <c r="A60" s="506" t="s">
        <v>16</v>
      </c>
      <c r="B60" s="506"/>
      <c r="C60" s="670">
        <f>SUM(C8:C59)</f>
        <v>0</v>
      </c>
      <c r="D60" s="670">
        <f>SUM(D8:D59)</f>
        <v>0</v>
      </c>
      <c r="E60" s="670">
        <f>SUM(E8:E59)</f>
        <v>0</v>
      </c>
      <c r="F60" s="670">
        <f>SUM(F8:F59)</f>
        <v>0</v>
      </c>
    </row>
    <row r="61" spans="1:6" ht="6.75" customHeight="1"/>
    <row r="62" spans="1:6">
      <c r="A62" t="s">
        <v>634</v>
      </c>
    </row>
    <row r="63" spans="1:6">
      <c r="A63" s="667" t="s">
        <v>635</v>
      </c>
      <c r="B63" s="667"/>
    </row>
    <row r="64" spans="1:6">
      <c r="A64" s="667" t="s">
        <v>583</v>
      </c>
      <c r="B64" s="667"/>
    </row>
    <row r="65" spans="5:7">
      <c r="E65" s="2" t="s">
        <v>43</v>
      </c>
      <c r="F65" s="516"/>
      <c r="G65" s="517"/>
    </row>
  </sheetData>
  <mergeCells count="8">
    <mergeCell ref="E6:E7"/>
    <mergeCell ref="A3:F3"/>
    <mergeCell ref="A5:A7"/>
    <mergeCell ref="B5:B7"/>
    <mergeCell ref="C6:C7"/>
    <mergeCell ref="D6:D7"/>
    <mergeCell ref="C5:E5"/>
    <mergeCell ref="F5:F7"/>
  </mergeCells>
  <phoneticPr fontId="5"/>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M35" sqref="M35"/>
    </sheetView>
  </sheetViews>
  <sheetFormatPr defaultRowHeight="12"/>
  <cols>
    <col min="1" max="1" width="3.28515625" customWidth="1"/>
    <col min="2" max="2" width="4.5703125" customWidth="1"/>
    <col min="3" max="3" width="24" customWidth="1"/>
    <col min="4" max="5" width="18.7109375" customWidth="1"/>
    <col min="6" max="6" width="6.28515625" customWidth="1"/>
    <col min="7" max="7" width="18.7109375" customWidth="1"/>
  </cols>
  <sheetData>
    <row r="1" spans="1:7" ht="18" customHeight="1">
      <c r="G1" s="485" t="s">
        <v>586</v>
      </c>
    </row>
    <row r="2" spans="1:7" ht="21" customHeight="1">
      <c r="G2" s="1"/>
    </row>
    <row r="3" spans="1:7" ht="21" customHeight="1">
      <c r="B3" s="951" t="s">
        <v>581</v>
      </c>
      <c r="C3" s="951"/>
      <c r="D3" s="951"/>
      <c r="E3" s="951"/>
      <c r="F3" s="951"/>
      <c r="G3" s="951"/>
    </row>
    <row r="4" spans="1:7" ht="21" customHeight="1">
      <c r="B4" s="512"/>
      <c r="C4" s="512"/>
      <c r="D4" s="512"/>
      <c r="E4" s="512"/>
      <c r="F4" s="512"/>
      <c r="G4" s="512"/>
    </row>
    <row r="5" spans="1:7" ht="21" customHeight="1">
      <c r="G5" s="487" t="s">
        <v>12</v>
      </c>
    </row>
    <row r="6" spans="1:7" ht="36.75" customHeight="1">
      <c r="B6" s="952"/>
      <c r="C6" s="952"/>
      <c r="D6" s="511" t="s">
        <v>580</v>
      </c>
      <c r="E6" s="954" t="s">
        <v>636</v>
      </c>
      <c r="F6" s="952"/>
      <c r="G6" s="505" t="s">
        <v>16</v>
      </c>
    </row>
    <row r="7" spans="1:7" ht="32.25" customHeight="1">
      <c r="B7" s="955" t="s">
        <v>585</v>
      </c>
      <c r="C7" s="949"/>
      <c r="D7" s="670">
        <f>G12</f>
        <v>0</v>
      </c>
      <c r="E7" s="956"/>
      <c r="F7" s="956"/>
      <c r="G7" s="670">
        <f>D7+E7</f>
        <v>0</v>
      </c>
    </row>
    <row r="8" spans="1:7" ht="21" customHeight="1"/>
    <row r="9" spans="1:7" ht="21" customHeight="1"/>
    <row r="10" spans="1:7" ht="21" customHeight="1">
      <c r="B10" t="s">
        <v>584</v>
      </c>
      <c r="G10" s="487" t="s">
        <v>12</v>
      </c>
    </row>
    <row r="11" spans="1:7" ht="21" customHeight="1">
      <c r="B11" s="957"/>
      <c r="C11" s="958"/>
      <c r="D11" s="505" t="s">
        <v>569</v>
      </c>
      <c r="E11" s="505" t="s">
        <v>572</v>
      </c>
      <c r="F11" s="957" t="s">
        <v>570</v>
      </c>
      <c r="G11" s="958"/>
    </row>
    <row r="12" spans="1:7" ht="21" customHeight="1">
      <c r="B12" s="467" t="s">
        <v>559</v>
      </c>
      <c r="C12" s="469" t="s">
        <v>564</v>
      </c>
      <c r="D12" s="668"/>
      <c r="E12" s="959">
        <f>SUM(D12:D14)</f>
        <v>0</v>
      </c>
      <c r="F12" s="960">
        <v>0.75</v>
      </c>
      <c r="G12" s="961">
        <f>ROUNDDOWN(E12*F12,-5)</f>
        <v>0</v>
      </c>
    </row>
    <row r="13" spans="1:7" ht="21" customHeight="1">
      <c r="B13" s="467" t="s">
        <v>560</v>
      </c>
      <c r="C13" s="469" t="s">
        <v>565</v>
      </c>
      <c r="D13" s="668"/>
      <c r="E13" s="959"/>
      <c r="F13" s="960"/>
      <c r="G13" s="961"/>
    </row>
    <row r="14" spans="1:7" ht="21" customHeight="1">
      <c r="B14" s="467" t="s">
        <v>561</v>
      </c>
      <c r="C14" s="469" t="s">
        <v>566</v>
      </c>
      <c r="D14" s="668"/>
      <c r="E14" s="959"/>
      <c r="F14" s="960"/>
      <c r="G14" s="961"/>
    </row>
    <row r="15" spans="1:7" ht="21" customHeight="1"/>
    <row r="16" spans="1:7" s="23" customFormat="1">
      <c r="A16" s="23" t="s">
        <v>42</v>
      </c>
    </row>
    <row r="17" spans="1:7" s="23" customFormat="1">
      <c r="A17" s="23" t="s">
        <v>637</v>
      </c>
    </row>
    <row r="18" spans="1:7" s="23" customFormat="1">
      <c r="A18" s="23" t="s">
        <v>642</v>
      </c>
    </row>
    <row r="19" spans="1:7" s="23" customFormat="1">
      <c r="A19" s="23" t="s">
        <v>645</v>
      </c>
    </row>
    <row r="20" spans="1:7" s="23" customFormat="1">
      <c r="A20" s="23" t="s">
        <v>646</v>
      </c>
    </row>
    <row r="21" spans="1:7" s="23" customFormat="1">
      <c r="A21" s="23" t="s">
        <v>643</v>
      </c>
    </row>
    <row r="22" spans="1:7" s="23" customFormat="1">
      <c r="A22" s="23" t="s">
        <v>641</v>
      </c>
    </row>
    <row r="23" spans="1:7" s="23" customFormat="1">
      <c r="A23" s="23" t="s">
        <v>644</v>
      </c>
    </row>
    <row r="24" spans="1:7" s="23" customFormat="1" ht="15" customHeight="1">
      <c r="A24" s="23" t="s">
        <v>583</v>
      </c>
    </row>
    <row r="25" spans="1:7" ht="21" customHeight="1"/>
    <row r="26" spans="1:7" ht="21" customHeight="1"/>
    <row r="27" spans="1:7" ht="21" customHeight="1"/>
    <row r="28" spans="1:7" ht="21" customHeight="1">
      <c r="E28" s="2" t="s">
        <v>43</v>
      </c>
      <c r="F28" s="950"/>
      <c r="G28" s="950"/>
    </row>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sheetData>
  <mergeCells count="11">
    <mergeCell ref="B6:C6"/>
    <mergeCell ref="E6:F6"/>
    <mergeCell ref="B3:G3"/>
    <mergeCell ref="F28:G28"/>
    <mergeCell ref="B7:C7"/>
    <mergeCell ref="E7:F7"/>
    <mergeCell ref="B11:C11"/>
    <mergeCell ref="F11:G11"/>
    <mergeCell ref="E12:E14"/>
    <mergeCell ref="F12:F14"/>
    <mergeCell ref="G12:G14"/>
  </mergeCells>
  <phoneticPr fontId="5"/>
  <pageMargins left="0.7" right="0.7"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44"/>
  <sheetViews>
    <sheetView view="pageBreakPreview" zoomScaleNormal="100" zoomScaleSheetLayoutView="100" workbookViewId="0">
      <selection activeCell="H9" sqref="H9"/>
    </sheetView>
  </sheetViews>
  <sheetFormatPr defaultColWidth="9.140625" defaultRowHeight="12"/>
  <cols>
    <col min="1" max="1" width="3.7109375" style="1" customWidth="1"/>
    <col min="2" max="2" width="8.7109375" style="1" customWidth="1"/>
    <col min="3" max="3" width="5.42578125" style="1" customWidth="1"/>
    <col min="4" max="4" width="3.42578125" style="1" bestFit="1" customWidth="1"/>
    <col min="5" max="5" width="9.28515625" style="1" bestFit="1" customWidth="1"/>
    <col min="6" max="6" width="4.140625" style="1" customWidth="1"/>
    <col min="7" max="7" width="9.42578125" style="1" bestFit="1" customWidth="1"/>
    <col min="8" max="8" width="5.140625" style="1" customWidth="1"/>
    <col min="9" max="11" width="15.7109375" style="1" customWidth="1"/>
    <col min="12" max="16384" width="9.140625" style="1"/>
  </cols>
  <sheetData>
    <row r="1" spans="1:11">
      <c r="A1" s="928" t="s">
        <v>595</v>
      </c>
      <c r="B1" s="928"/>
      <c r="C1" s="928"/>
      <c r="D1" s="928"/>
      <c r="E1" s="928"/>
      <c r="F1" s="928"/>
      <c r="G1" s="928"/>
      <c r="H1" s="928"/>
      <c r="I1" s="928"/>
      <c r="J1" s="928"/>
      <c r="K1" s="928"/>
    </row>
    <row r="3" spans="1:11" ht="17.25">
      <c r="A3" s="963" t="s">
        <v>608</v>
      </c>
      <c r="B3" s="963"/>
      <c r="C3" s="963"/>
      <c r="D3" s="963"/>
      <c r="E3" s="963"/>
      <c r="F3" s="963"/>
      <c r="G3" s="963"/>
      <c r="H3" s="963"/>
      <c r="I3" s="963"/>
      <c r="J3" s="963"/>
      <c r="K3" s="963"/>
    </row>
    <row r="4" spans="1:11">
      <c r="K4" s="485" t="s">
        <v>12</v>
      </c>
    </row>
    <row r="5" spans="1:11" ht="15" customHeight="1">
      <c r="A5" s="964" t="s">
        <v>18</v>
      </c>
      <c r="B5" s="964" t="s">
        <v>19</v>
      </c>
      <c r="C5" s="964"/>
      <c r="D5" s="964"/>
      <c r="E5" s="964"/>
      <c r="F5" s="964"/>
      <c r="G5" s="964" t="s">
        <v>17</v>
      </c>
      <c r="H5" s="964"/>
      <c r="I5" s="9" t="s">
        <v>22</v>
      </c>
      <c r="J5" s="10" t="s">
        <v>598</v>
      </c>
      <c r="K5" s="6" t="s">
        <v>16</v>
      </c>
    </row>
    <row r="6" spans="1:11" ht="15" customHeight="1">
      <c r="A6" s="965"/>
      <c r="B6" s="965"/>
      <c r="C6" s="965"/>
      <c r="D6" s="965"/>
      <c r="E6" s="965"/>
      <c r="F6" s="965"/>
      <c r="G6" s="965"/>
      <c r="H6" s="965"/>
      <c r="I6" s="11" t="s">
        <v>596</v>
      </c>
      <c r="J6" s="12" t="s">
        <v>597</v>
      </c>
      <c r="K6" s="8"/>
    </row>
    <row r="7" spans="1:11" ht="15" customHeight="1">
      <c r="A7" s="966"/>
      <c r="B7" s="966"/>
      <c r="C7" s="966"/>
      <c r="D7" s="966"/>
      <c r="E7" s="966"/>
      <c r="F7" s="966"/>
      <c r="G7" s="966"/>
      <c r="H7" s="966"/>
      <c r="I7" s="13" t="s">
        <v>23</v>
      </c>
      <c r="J7" s="16" t="s">
        <v>24</v>
      </c>
      <c r="K7" s="7" t="s">
        <v>23</v>
      </c>
    </row>
    <row r="8" spans="1:11" s="23" customFormat="1" ht="18" customHeight="1">
      <c r="A8" s="68">
        <v>1</v>
      </c>
      <c r="B8" s="69" t="s">
        <v>20</v>
      </c>
      <c r="C8" s="81" t="s">
        <v>28</v>
      </c>
      <c r="D8" s="71" t="s">
        <v>21</v>
      </c>
      <c r="E8" s="72" t="s">
        <v>20</v>
      </c>
      <c r="F8" s="73" t="s">
        <v>28</v>
      </c>
      <c r="G8" s="69" t="s">
        <v>20</v>
      </c>
      <c r="H8" s="73" t="s">
        <v>74</v>
      </c>
      <c r="I8" s="465"/>
      <c r="J8" s="82"/>
      <c r="K8" s="555">
        <f t="shared" ref="K8:K31" si="0">SUM(I8:J8)</f>
        <v>0</v>
      </c>
    </row>
    <row r="9" spans="1:11" ht="18" customHeight="1">
      <c r="A9" s="518">
        <f>A8+1</f>
        <v>2</v>
      </c>
      <c r="B9" s="519" t="s">
        <v>404</v>
      </c>
      <c r="C9" s="520" t="s">
        <v>75</v>
      </c>
      <c r="D9" s="17" t="s">
        <v>21</v>
      </c>
      <c r="E9" s="521" t="s">
        <v>25</v>
      </c>
      <c r="F9" s="22" t="s">
        <v>26</v>
      </c>
      <c r="G9" s="519" t="s">
        <v>405</v>
      </c>
      <c r="H9" s="22" t="s">
        <v>406</v>
      </c>
      <c r="I9" s="18"/>
      <c r="J9" s="19"/>
      <c r="K9" s="556">
        <f t="shared" si="0"/>
        <v>0</v>
      </c>
    </row>
    <row r="10" spans="1:11" ht="18" customHeight="1">
      <c r="A10" s="530">
        <f t="shared" ref="A10:A16" si="1">A9+1</f>
        <v>3</v>
      </c>
      <c r="B10" s="531" t="s">
        <v>405</v>
      </c>
      <c r="C10" s="532" t="s">
        <v>27</v>
      </c>
      <c r="D10" s="533" t="s">
        <v>21</v>
      </c>
      <c r="E10" s="534" t="s">
        <v>25</v>
      </c>
      <c r="F10" s="535" t="s">
        <v>408</v>
      </c>
      <c r="G10" s="531" t="s">
        <v>405</v>
      </c>
      <c r="H10" s="535" t="s">
        <v>74</v>
      </c>
      <c r="I10" s="536"/>
      <c r="J10" s="537"/>
      <c r="K10" s="557">
        <f t="shared" si="0"/>
        <v>0</v>
      </c>
    </row>
    <row r="11" spans="1:11" ht="18" customHeight="1">
      <c r="A11" s="538">
        <f t="shared" si="1"/>
        <v>4</v>
      </c>
      <c r="B11" s="539" t="s">
        <v>405</v>
      </c>
      <c r="C11" s="540" t="s">
        <v>75</v>
      </c>
      <c r="D11" s="541" t="s">
        <v>21</v>
      </c>
      <c r="E11" s="542" t="s">
        <v>29</v>
      </c>
      <c r="F11" s="543" t="s">
        <v>26</v>
      </c>
      <c r="G11" s="542" t="s">
        <v>29</v>
      </c>
      <c r="H11" s="543" t="s">
        <v>406</v>
      </c>
      <c r="I11" s="544"/>
      <c r="J11" s="545"/>
      <c r="K11" s="558">
        <f t="shared" si="0"/>
        <v>0</v>
      </c>
    </row>
    <row r="12" spans="1:11" ht="18" customHeight="1">
      <c r="A12" s="522">
        <f t="shared" si="1"/>
        <v>5</v>
      </c>
      <c r="B12" s="523" t="s">
        <v>410</v>
      </c>
      <c r="C12" s="524" t="s">
        <v>27</v>
      </c>
      <c r="D12" s="525" t="s">
        <v>21</v>
      </c>
      <c r="E12" s="526" t="s">
        <v>29</v>
      </c>
      <c r="F12" s="527" t="s">
        <v>408</v>
      </c>
      <c r="G12" s="526" t="s">
        <v>29</v>
      </c>
      <c r="H12" s="527" t="s">
        <v>74</v>
      </c>
      <c r="I12" s="528"/>
      <c r="J12" s="529"/>
      <c r="K12" s="559">
        <f t="shared" si="0"/>
        <v>0</v>
      </c>
    </row>
    <row r="13" spans="1:11" ht="18" customHeight="1">
      <c r="A13" s="518">
        <f t="shared" si="1"/>
        <v>6</v>
      </c>
      <c r="B13" s="519" t="s">
        <v>410</v>
      </c>
      <c r="C13" s="520" t="s">
        <v>75</v>
      </c>
      <c r="D13" s="17" t="s">
        <v>21</v>
      </c>
      <c r="E13" s="521" t="s">
        <v>30</v>
      </c>
      <c r="F13" s="22" t="s">
        <v>26</v>
      </c>
      <c r="G13" s="521" t="s">
        <v>30</v>
      </c>
      <c r="H13" s="22" t="s">
        <v>406</v>
      </c>
      <c r="I13" s="18"/>
      <c r="J13" s="19"/>
      <c r="K13" s="556">
        <f t="shared" si="0"/>
        <v>0</v>
      </c>
    </row>
    <row r="14" spans="1:11" ht="18" customHeight="1">
      <c r="A14" s="530">
        <f t="shared" si="1"/>
        <v>7</v>
      </c>
      <c r="B14" s="531" t="s">
        <v>411</v>
      </c>
      <c r="C14" s="532" t="s">
        <v>27</v>
      </c>
      <c r="D14" s="533" t="s">
        <v>21</v>
      </c>
      <c r="E14" s="534" t="s">
        <v>30</v>
      </c>
      <c r="F14" s="535" t="s">
        <v>408</v>
      </c>
      <c r="G14" s="534" t="s">
        <v>30</v>
      </c>
      <c r="H14" s="535" t="s">
        <v>74</v>
      </c>
      <c r="I14" s="536"/>
      <c r="J14" s="537"/>
      <c r="K14" s="557">
        <f t="shared" si="0"/>
        <v>0</v>
      </c>
    </row>
    <row r="15" spans="1:11" ht="18" customHeight="1">
      <c r="A15" s="538">
        <f t="shared" si="1"/>
        <v>8</v>
      </c>
      <c r="B15" s="542" t="s">
        <v>30</v>
      </c>
      <c r="C15" s="540" t="s">
        <v>75</v>
      </c>
      <c r="D15" s="541" t="s">
        <v>21</v>
      </c>
      <c r="E15" s="542" t="s">
        <v>31</v>
      </c>
      <c r="F15" s="543" t="s">
        <v>26</v>
      </c>
      <c r="G15" s="542" t="s">
        <v>31</v>
      </c>
      <c r="H15" s="543" t="s">
        <v>406</v>
      </c>
      <c r="I15" s="544"/>
      <c r="J15" s="545"/>
      <c r="K15" s="558">
        <f t="shared" si="0"/>
        <v>0</v>
      </c>
    </row>
    <row r="16" spans="1:11" ht="18" customHeight="1">
      <c r="A16" s="522">
        <f t="shared" si="1"/>
        <v>9</v>
      </c>
      <c r="B16" s="526" t="s">
        <v>31</v>
      </c>
      <c r="C16" s="524" t="s">
        <v>27</v>
      </c>
      <c r="D16" s="525" t="s">
        <v>21</v>
      </c>
      <c r="E16" s="526" t="s">
        <v>31</v>
      </c>
      <c r="F16" s="527" t="s">
        <v>408</v>
      </c>
      <c r="G16" s="526" t="s">
        <v>31</v>
      </c>
      <c r="H16" s="527" t="s">
        <v>74</v>
      </c>
      <c r="I16" s="528"/>
      <c r="J16" s="529"/>
      <c r="K16" s="559">
        <f t="shared" si="0"/>
        <v>0</v>
      </c>
    </row>
    <row r="17" spans="1:11" ht="18" customHeight="1">
      <c r="A17" s="518">
        <f>A16+1</f>
        <v>10</v>
      </c>
      <c r="B17" s="521" t="s">
        <v>31</v>
      </c>
      <c r="C17" s="520" t="s">
        <v>75</v>
      </c>
      <c r="D17" s="17" t="s">
        <v>21</v>
      </c>
      <c r="E17" s="521" t="s">
        <v>32</v>
      </c>
      <c r="F17" s="22" t="s">
        <v>26</v>
      </c>
      <c r="G17" s="521" t="s">
        <v>32</v>
      </c>
      <c r="H17" s="22" t="s">
        <v>406</v>
      </c>
      <c r="I17" s="18"/>
      <c r="J17" s="19"/>
      <c r="K17" s="556">
        <f t="shared" si="0"/>
        <v>0</v>
      </c>
    </row>
    <row r="18" spans="1:11" ht="18" customHeight="1">
      <c r="A18" s="530">
        <f>A17+1</f>
        <v>11</v>
      </c>
      <c r="B18" s="534" t="s">
        <v>32</v>
      </c>
      <c r="C18" s="532" t="s">
        <v>27</v>
      </c>
      <c r="D18" s="533" t="s">
        <v>21</v>
      </c>
      <c r="E18" s="534" t="s">
        <v>32</v>
      </c>
      <c r="F18" s="535" t="s">
        <v>408</v>
      </c>
      <c r="G18" s="534" t="s">
        <v>32</v>
      </c>
      <c r="H18" s="535" t="s">
        <v>74</v>
      </c>
      <c r="I18" s="536"/>
      <c r="J18" s="537"/>
      <c r="K18" s="557">
        <f t="shared" si="0"/>
        <v>0</v>
      </c>
    </row>
    <row r="19" spans="1:11" ht="18" customHeight="1">
      <c r="A19" s="538">
        <f t="shared" ref="A19:A33" si="2">A18+1</f>
        <v>12</v>
      </c>
      <c r="B19" s="542" t="s">
        <v>32</v>
      </c>
      <c r="C19" s="540" t="s">
        <v>75</v>
      </c>
      <c r="D19" s="541" t="s">
        <v>21</v>
      </c>
      <c r="E19" s="542" t="s">
        <v>33</v>
      </c>
      <c r="F19" s="543" t="s">
        <v>26</v>
      </c>
      <c r="G19" s="542" t="s">
        <v>33</v>
      </c>
      <c r="H19" s="543" t="s">
        <v>406</v>
      </c>
      <c r="I19" s="544"/>
      <c r="J19" s="545"/>
      <c r="K19" s="558">
        <f t="shared" si="0"/>
        <v>0</v>
      </c>
    </row>
    <row r="20" spans="1:11" ht="18" customHeight="1">
      <c r="A20" s="522">
        <f t="shared" si="2"/>
        <v>13</v>
      </c>
      <c r="B20" s="526" t="s">
        <v>33</v>
      </c>
      <c r="C20" s="524" t="s">
        <v>27</v>
      </c>
      <c r="D20" s="525" t="s">
        <v>21</v>
      </c>
      <c r="E20" s="526" t="s">
        <v>33</v>
      </c>
      <c r="F20" s="527" t="s">
        <v>408</v>
      </c>
      <c r="G20" s="526" t="s">
        <v>33</v>
      </c>
      <c r="H20" s="527" t="s">
        <v>74</v>
      </c>
      <c r="I20" s="528"/>
      <c r="J20" s="529"/>
      <c r="K20" s="559">
        <f t="shared" si="0"/>
        <v>0</v>
      </c>
    </row>
    <row r="21" spans="1:11" ht="18" customHeight="1">
      <c r="A21" s="518">
        <f t="shared" si="2"/>
        <v>14</v>
      </c>
      <c r="B21" s="521" t="s">
        <v>33</v>
      </c>
      <c r="C21" s="520" t="s">
        <v>75</v>
      </c>
      <c r="D21" s="17" t="s">
        <v>21</v>
      </c>
      <c r="E21" s="521" t="s">
        <v>34</v>
      </c>
      <c r="F21" s="22" t="s">
        <v>26</v>
      </c>
      <c r="G21" s="521" t="s">
        <v>34</v>
      </c>
      <c r="H21" s="22" t="s">
        <v>406</v>
      </c>
      <c r="I21" s="18"/>
      <c r="J21" s="19"/>
      <c r="K21" s="556">
        <f t="shared" si="0"/>
        <v>0</v>
      </c>
    </row>
    <row r="22" spans="1:11" ht="18" customHeight="1">
      <c r="A22" s="530">
        <f t="shared" si="2"/>
        <v>15</v>
      </c>
      <c r="B22" s="534" t="s">
        <v>34</v>
      </c>
      <c r="C22" s="532" t="s">
        <v>27</v>
      </c>
      <c r="D22" s="546" t="s">
        <v>21</v>
      </c>
      <c r="E22" s="534" t="s">
        <v>34</v>
      </c>
      <c r="F22" s="535" t="s">
        <v>408</v>
      </c>
      <c r="G22" s="534" t="s">
        <v>34</v>
      </c>
      <c r="H22" s="535" t="s">
        <v>74</v>
      </c>
      <c r="I22" s="547"/>
      <c r="J22" s="548"/>
      <c r="K22" s="560">
        <f>SUM(I22:J22)</f>
        <v>0</v>
      </c>
    </row>
    <row r="23" spans="1:11" ht="18" customHeight="1">
      <c r="A23" s="538">
        <f t="shared" si="2"/>
        <v>16</v>
      </c>
      <c r="B23" s="542" t="s">
        <v>34</v>
      </c>
      <c r="C23" s="540" t="s">
        <v>75</v>
      </c>
      <c r="D23" s="541" t="s">
        <v>21</v>
      </c>
      <c r="E23" s="542" t="s">
        <v>35</v>
      </c>
      <c r="F23" s="543" t="s">
        <v>26</v>
      </c>
      <c r="G23" s="542" t="s">
        <v>35</v>
      </c>
      <c r="H23" s="543" t="s">
        <v>406</v>
      </c>
      <c r="I23" s="544"/>
      <c r="J23" s="545"/>
      <c r="K23" s="558">
        <f>SUM(I23:J23)</f>
        <v>0</v>
      </c>
    </row>
    <row r="24" spans="1:11" ht="18" customHeight="1">
      <c r="A24" s="522">
        <f t="shared" si="2"/>
        <v>17</v>
      </c>
      <c r="B24" s="526" t="s">
        <v>35</v>
      </c>
      <c r="C24" s="524" t="s">
        <v>27</v>
      </c>
      <c r="D24" s="525" t="s">
        <v>21</v>
      </c>
      <c r="E24" s="526" t="s">
        <v>35</v>
      </c>
      <c r="F24" s="527" t="s">
        <v>408</v>
      </c>
      <c r="G24" s="526" t="s">
        <v>35</v>
      </c>
      <c r="H24" s="527" t="s">
        <v>74</v>
      </c>
      <c r="I24" s="528"/>
      <c r="J24" s="529"/>
      <c r="K24" s="559">
        <f t="shared" ref="K24:K26" si="3">SUM(I24:J24)</f>
        <v>0</v>
      </c>
    </row>
    <row r="25" spans="1:11" ht="18" customHeight="1">
      <c r="A25" s="518">
        <f t="shared" si="2"/>
        <v>18</v>
      </c>
      <c r="B25" s="521" t="s">
        <v>35</v>
      </c>
      <c r="C25" s="520" t="s">
        <v>75</v>
      </c>
      <c r="D25" s="17" t="s">
        <v>21</v>
      </c>
      <c r="E25" s="521" t="s">
        <v>36</v>
      </c>
      <c r="F25" s="22" t="s">
        <v>26</v>
      </c>
      <c r="G25" s="521" t="s">
        <v>36</v>
      </c>
      <c r="H25" s="22" t="s">
        <v>406</v>
      </c>
      <c r="I25" s="18"/>
      <c r="J25" s="19"/>
      <c r="K25" s="556">
        <f t="shared" si="3"/>
        <v>0</v>
      </c>
    </row>
    <row r="26" spans="1:11" ht="18" customHeight="1">
      <c r="A26" s="530">
        <f t="shared" si="2"/>
        <v>19</v>
      </c>
      <c r="B26" s="534" t="s">
        <v>36</v>
      </c>
      <c r="C26" s="532" t="s">
        <v>27</v>
      </c>
      <c r="D26" s="533" t="s">
        <v>21</v>
      </c>
      <c r="E26" s="534" t="s">
        <v>36</v>
      </c>
      <c r="F26" s="535" t="s">
        <v>408</v>
      </c>
      <c r="G26" s="534" t="s">
        <v>36</v>
      </c>
      <c r="H26" s="535" t="s">
        <v>74</v>
      </c>
      <c r="I26" s="536"/>
      <c r="J26" s="537"/>
      <c r="K26" s="557">
        <f t="shared" si="3"/>
        <v>0</v>
      </c>
    </row>
    <row r="27" spans="1:11" ht="18" customHeight="1">
      <c r="A27" s="538">
        <f t="shared" si="2"/>
        <v>20</v>
      </c>
      <c r="B27" s="542" t="s">
        <v>36</v>
      </c>
      <c r="C27" s="540" t="s">
        <v>75</v>
      </c>
      <c r="D27" s="541" t="s">
        <v>21</v>
      </c>
      <c r="E27" s="542" t="s">
        <v>37</v>
      </c>
      <c r="F27" s="543" t="s">
        <v>26</v>
      </c>
      <c r="G27" s="542" t="s">
        <v>37</v>
      </c>
      <c r="H27" s="543" t="s">
        <v>406</v>
      </c>
      <c r="I27" s="544"/>
      <c r="J27" s="545"/>
      <c r="K27" s="558">
        <f>SUM(I27:J27)</f>
        <v>0</v>
      </c>
    </row>
    <row r="28" spans="1:11" ht="18" customHeight="1">
      <c r="A28" s="522">
        <f t="shared" si="2"/>
        <v>21</v>
      </c>
      <c r="B28" s="526" t="s">
        <v>37</v>
      </c>
      <c r="C28" s="524" t="s">
        <v>27</v>
      </c>
      <c r="D28" s="525" t="s">
        <v>21</v>
      </c>
      <c r="E28" s="526" t="s">
        <v>37</v>
      </c>
      <c r="F28" s="527" t="s">
        <v>408</v>
      </c>
      <c r="G28" s="526" t="s">
        <v>37</v>
      </c>
      <c r="H28" s="527" t="s">
        <v>74</v>
      </c>
      <c r="I28" s="528"/>
      <c r="J28" s="529"/>
      <c r="K28" s="559">
        <f t="shared" si="0"/>
        <v>0</v>
      </c>
    </row>
    <row r="29" spans="1:11" ht="18" customHeight="1">
      <c r="A29" s="518">
        <f t="shared" si="2"/>
        <v>22</v>
      </c>
      <c r="B29" s="521" t="s">
        <v>37</v>
      </c>
      <c r="C29" s="520" t="s">
        <v>75</v>
      </c>
      <c r="D29" s="17" t="s">
        <v>21</v>
      </c>
      <c r="E29" s="521" t="s">
        <v>38</v>
      </c>
      <c r="F29" s="22" t="s">
        <v>26</v>
      </c>
      <c r="G29" s="521" t="s">
        <v>38</v>
      </c>
      <c r="H29" s="22" t="s">
        <v>406</v>
      </c>
      <c r="I29" s="18"/>
      <c r="J29" s="19"/>
      <c r="K29" s="556">
        <f t="shared" si="0"/>
        <v>0</v>
      </c>
    </row>
    <row r="30" spans="1:11" ht="18" customHeight="1">
      <c r="A30" s="530">
        <f t="shared" si="2"/>
        <v>23</v>
      </c>
      <c r="B30" s="534" t="s">
        <v>38</v>
      </c>
      <c r="C30" s="532" t="s">
        <v>27</v>
      </c>
      <c r="D30" s="533" t="s">
        <v>21</v>
      </c>
      <c r="E30" s="534" t="s">
        <v>38</v>
      </c>
      <c r="F30" s="535" t="s">
        <v>408</v>
      </c>
      <c r="G30" s="534" t="s">
        <v>38</v>
      </c>
      <c r="H30" s="535" t="s">
        <v>74</v>
      </c>
      <c r="I30" s="536"/>
      <c r="J30" s="537"/>
      <c r="K30" s="557">
        <f t="shared" si="0"/>
        <v>0</v>
      </c>
    </row>
    <row r="31" spans="1:11" ht="18" customHeight="1">
      <c r="A31" s="538">
        <f t="shared" si="2"/>
        <v>24</v>
      </c>
      <c r="B31" s="542" t="s">
        <v>38</v>
      </c>
      <c r="C31" s="540" t="s">
        <v>75</v>
      </c>
      <c r="D31" s="541" t="s">
        <v>21</v>
      </c>
      <c r="E31" s="542" t="s">
        <v>39</v>
      </c>
      <c r="F31" s="543" t="s">
        <v>26</v>
      </c>
      <c r="G31" s="542" t="s">
        <v>39</v>
      </c>
      <c r="H31" s="543" t="s">
        <v>406</v>
      </c>
      <c r="I31" s="544"/>
      <c r="J31" s="545"/>
      <c r="K31" s="558">
        <f t="shared" si="0"/>
        <v>0</v>
      </c>
    </row>
    <row r="32" spans="1:11" ht="18" customHeight="1">
      <c r="A32" s="522">
        <f t="shared" si="2"/>
        <v>25</v>
      </c>
      <c r="B32" s="526" t="s">
        <v>39</v>
      </c>
      <c r="C32" s="524" t="s">
        <v>27</v>
      </c>
      <c r="D32" s="514" t="s">
        <v>21</v>
      </c>
      <c r="E32" s="526" t="s">
        <v>39</v>
      </c>
      <c r="F32" s="527" t="s">
        <v>408</v>
      </c>
      <c r="G32" s="526" t="s">
        <v>39</v>
      </c>
      <c r="H32" s="549" t="s">
        <v>409</v>
      </c>
      <c r="I32" s="550"/>
      <c r="J32" s="551"/>
      <c r="K32" s="561">
        <f t="shared" ref="K32" si="4">SUM(I32:J32)</f>
        <v>0</v>
      </c>
    </row>
    <row r="33" spans="1:11" ht="18" customHeight="1" thickBot="1">
      <c r="A33" s="14">
        <f t="shared" si="2"/>
        <v>26</v>
      </c>
      <c r="B33" s="15" t="s">
        <v>39</v>
      </c>
      <c r="C33" s="20" t="s">
        <v>407</v>
      </c>
      <c r="D33" s="17" t="s">
        <v>21</v>
      </c>
      <c r="E33" s="15" t="s">
        <v>40</v>
      </c>
      <c r="F33" s="21" t="s">
        <v>412</v>
      </c>
      <c r="G33" s="15" t="s">
        <v>40</v>
      </c>
      <c r="H33" s="21" t="s">
        <v>406</v>
      </c>
      <c r="I33" s="18"/>
      <c r="J33" s="19"/>
      <c r="K33" s="556">
        <f t="shared" ref="K33" si="5">SUM(I33:J33)</f>
        <v>0</v>
      </c>
    </row>
    <row r="34" spans="1:11" ht="18" customHeight="1" thickBot="1">
      <c r="A34" s="962" t="s">
        <v>16</v>
      </c>
      <c r="B34" s="962"/>
      <c r="C34" s="962"/>
      <c r="D34" s="962"/>
      <c r="E34" s="962"/>
      <c r="F34" s="962"/>
      <c r="G34" s="962"/>
      <c r="H34" s="962"/>
      <c r="I34" s="563">
        <f>SUM(I8:I33)</f>
        <v>0</v>
      </c>
      <c r="J34" s="564">
        <f>SUM(J8:J33)</f>
        <v>0</v>
      </c>
      <c r="K34" s="562">
        <f>SUM(K8:K33)</f>
        <v>0</v>
      </c>
    </row>
    <row r="35" spans="1:11" s="64" customFormat="1" ht="15" customHeight="1">
      <c r="A35" s="62"/>
      <c r="B35" s="62"/>
      <c r="C35" s="62"/>
      <c r="D35" s="62"/>
      <c r="E35" s="62"/>
      <c r="F35" s="62"/>
      <c r="G35" s="62"/>
      <c r="H35" s="62"/>
      <c r="I35" s="63"/>
      <c r="J35" s="63"/>
      <c r="K35" s="63"/>
    </row>
    <row r="36" spans="1:11">
      <c r="A36" s="1" t="s">
        <v>42</v>
      </c>
    </row>
    <row r="37" spans="1:11">
      <c r="A37" s="1" t="s">
        <v>41</v>
      </c>
    </row>
    <row r="38" spans="1:11">
      <c r="A38" s="1" t="s">
        <v>790</v>
      </c>
    </row>
    <row r="39" spans="1:11">
      <c r="A39" s="1" t="s">
        <v>647</v>
      </c>
    </row>
    <row r="40" spans="1:11">
      <c r="A40" s="1" t="s">
        <v>648</v>
      </c>
    </row>
    <row r="41" spans="1:11">
      <c r="A41" s="23" t="s">
        <v>594</v>
      </c>
      <c r="B41" s="23"/>
    </row>
    <row r="42" spans="1:11">
      <c r="A42" s="23" t="s">
        <v>583</v>
      </c>
      <c r="B42" s="23"/>
    </row>
    <row r="44" spans="1:11" ht="20.100000000000001" customHeight="1">
      <c r="J44" s="2" t="s">
        <v>43</v>
      </c>
      <c r="K44" s="515"/>
    </row>
  </sheetData>
  <customSheetViews>
    <customSheetView guid="{1E432D73-D559-4735-96E9-E42C2997E3E5}" scale="85" showPageBreaks="1" showGridLines="0" printArea="1" view="pageBreakPreview" topLeftCell="A19">
      <selection activeCell="I10" sqref="I10"/>
      <pageMargins left="0.7" right="0.7" top="0.75" bottom="0.75" header="0.3" footer="0.3"/>
    </customSheetView>
  </customSheetViews>
  <mergeCells count="6">
    <mergeCell ref="A1:K1"/>
    <mergeCell ref="A34:H34"/>
    <mergeCell ref="A3:K3"/>
    <mergeCell ref="A5:A7"/>
    <mergeCell ref="B5:F7"/>
    <mergeCell ref="G5:H7"/>
  </mergeCells>
  <phoneticPr fontId="5"/>
  <printOptions horizontalCentered="1"/>
  <pageMargins left="0.59055118110236227" right="0.39370078740157483" top="0.74803149606299213" bottom="0.74803149606299213" header="0.31496062992125984" footer="0.31496062992125984"/>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zoomScaleNormal="100" zoomScaleSheetLayoutView="100" workbookViewId="0">
      <selection activeCell="D9" sqref="D9"/>
    </sheetView>
  </sheetViews>
  <sheetFormatPr defaultRowHeight="12"/>
  <cols>
    <col min="1" max="1" width="1.28515625" customWidth="1"/>
    <col min="2" max="2" width="4.5703125" customWidth="1"/>
    <col min="3" max="3" width="28" customWidth="1"/>
    <col min="4" max="4" width="16.7109375" customWidth="1"/>
    <col min="5" max="5" width="17.5703125" customWidth="1"/>
    <col min="6" max="6" width="6.28515625" customWidth="1"/>
    <col min="7" max="7" width="22.7109375" customWidth="1"/>
  </cols>
  <sheetData>
    <row r="1" spans="2:7" ht="18" customHeight="1">
      <c r="G1" s="485" t="s">
        <v>610</v>
      </c>
    </row>
    <row r="2" spans="2:7" ht="21" customHeight="1">
      <c r="G2" s="1"/>
    </row>
    <row r="3" spans="2:7" ht="21" customHeight="1">
      <c r="B3" s="951" t="s">
        <v>649</v>
      </c>
      <c r="C3" s="951"/>
      <c r="D3" s="951"/>
      <c r="E3" s="951"/>
      <c r="F3" s="951"/>
      <c r="G3" s="951"/>
    </row>
    <row r="4" spans="2:7" ht="21" customHeight="1">
      <c r="B4" s="512"/>
      <c r="C4" s="512"/>
      <c r="D4" s="512"/>
      <c r="E4" s="512"/>
      <c r="F4" s="512"/>
      <c r="G4" s="512"/>
    </row>
    <row r="5" spans="2:7" ht="21" customHeight="1">
      <c r="G5" t="s">
        <v>12</v>
      </c>
    </row>
    <row r="6" spans="2:7" ht="21" customHeight="1">
      <c r="B6" s="952" t="s">
        <v>568</v>
      </c>
      <c r="C6" s="952"/>
      <c r="D6" s="505" t="s">
        <v>569</v>
      </c>
      <c r="E6" s="952" t="s">
        <v>88</v>
      </c>
      <c r="F6" s="952"/>
      <c r="G6" s="952"/>
    </row>
    <row r="7" spans="2:7" ht="21" customHeight="1">
      <c r="B7" s="467" t="s">
        <v>559</v>
      </c>
      <c r="C7" s="469" t="s">
        <v>599</v>
      </c>
      <c r="D7" s="669"/>
      <c r="E7" s="949" t="s">
        <v>650</v>
      </c>
      <c r="F7" s="949"/>
      <c r="G7" s="949"/>
    </row>
    <row r="8" spans="2:7" ht="21" customHeight="1">
      <c r="B8" s="467" t="s">
        <v>560</v>
      </c>
      <c r="C8" s="469" t="s">
        <v>45</v>
      </c>
      <c r="D8" s="669"/>
      <c r="E8" s="949" t="s">
        <v>651</v>
      </c>
      <c r="F8" s="949"/>
      <c r="G8" s="949"/>
    </row>
    <row r="9" spans="2:7" ht="21" customHeight="1">
      <c r="B9" s="666" t="s">
        <v>652</v>
      </c>
      <c r="C9" s="665" t="s">
        <v>623</v>
      </c>
      <c r="D9" s="670">
        <f>SUM(D7:D8)</f>
        <v>0</v>
      </c>
    </row>
    <row r="10" spans="2:7" ht="21" customHeight="1">
      <c r="D10" s="656"/>
    </row>
    <row r="11" spans="2:7" ht="21" customHeight="1">
      <c r="B11" t="s">
        <v>604</v>
      </c>
      <c r="D11" s="656"/>
    </row>
    <row r="12" spans="2:7" ht="21" customHeight="1">
      <c r="B12" s="949" t="s">
        <v>601</v>
      </c>
      <c r="C12" s="949"/>
      <c r="D12" s="653">
        <v>151</v>
      </c>
      <c r="E12" s="967" t="s">
        <v>607</v>
      </c>
      <c r="F12" s="967"/>
      <c r="G12" s="967"/>
    </row>
    <row r="13" spans="2:7" ht="35.1" customHeight="1">
      <c r="B13" s="955" t="s">
        <v>600</v>
      </c>
      <c r="C13" s="949"/>
      <c r="D13" s="670">
        <f>ROUNDDOWN(D9/D12,0)</f>
        <v>0</v>
      </c>
      <c r="E13" s="967" t="s">
        <v>602</v>
      </c>
      <c r="F13" s="967"/>
      <c r="G13" s="967"/>
    </row>
    <row r="14" spans="2:7" ht="35.1" customHeight="1">
      <c r="B14" s="955" t="s">
        <v>614</v>
      </c>
      <c r="C14" s="949"/>
      <c r="D14" s="670">
        <f>D9-(D15*24)</f>
        <v>0</v>
      </c>
      <c r="E14" s="968" t="s">
        <v>606</v>
      </c>
      <c r="F14" s="968"/>
      <c r="G14" s="968"/>
    </row>
    <row r="15" spans="2:7" ht="35.1" customHeight="1">
      <c r="B15" s="949" t="s">
        <v>603</v>
      </c>
      <c r="C15" s="949"/>
      <c r="D15" s="670">
        <f>D13*6</f>
        <v>0</v>
      </c>
      <c r="E15" s="968" t="s">
        <v>605</v>
      </c>
      <c r="F15" s="968"/>
      <c r="G15" s="968"/>
    </row>
    <row r="16" spans="2:7" ht="21" customHeight="1"/>
    <row r="17" spans="1:7" ht="21" customHeight="1"/>
    <row r="18" spans="1:7" ht="21" customHeight="1"/>
    <row r="19" spans="1:7" s="23" customFormat="1">
      <c r="A19" s="23" t="s">
        <v>42</v>
      </c>
    </row>
    <row r="20" spans="1:7" s="23" customFormat="1">
      <c r="A20" s="23" t="s">
        <v>791</v>
      </c>
    </row>
    <row r="21" spans="1:7" s="23" customFormat="1">
      <c r="A21" s="23" t="s">
        <v>653</v>
      </c>
    </row>
    <row r="22" spans="1:7" s="23" customFormat="1">
      <c r="A22" s="23" t="s">
        <v>654</v>
      </c>
    </row>
    <row r="23" spans="1:7" s="23" customFormat="1">
      <c r="A23" s="23" t="s">
        <v>666</v>
      </c>
    </row>
    <row r="24" spans="1:7" s="23" customFormat="1">
      <c r="A24" s="23" t="s">
        <v>583</v>
      </c>
    </row>
    <row r="25" spans="1:7" s="23" customFormat="1" ht="15" customHeight="1"/>
    <row r="26" spans="1:7" ht="21" customHeight="1"/>
    <row r="27" spans="1:7" ht="21" customHeight="1"/>
    <row r="28" spans="1:7" ht="21" customHeight="1"/>
    <row r="29" spans="1:7" ht="21" customHeight="1"/>
    <row r="30" spans="1:7" ht="21" customHeight="1">
      <c r="E30" s="2" t="s">
        <v>43</v>
      </c>
      <c r="F30" s="950"/>
      <c r="G30" s="950"/>
    </row>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4">
    <mergeCell ref="F30:G30"/>
    <mergeCell ref="B13:C13"/>
    <mergeCell ref="B12:C12"/>
    <mergeCell ref="B14:C14"/>
    <mergeCell ref="B15:C15"/>
    <mergeCell ref="E12:G12"/>
    <mergeCell ref="E13:G13"/>
    <mergeCell ref="E14:G14"/>
    <mergeCell ref="E15:G15"/>
    <mergeCell ref="B3:G3"/>
    <mergeCell ref="B6:C6"/>
    <mergeCell ref="E6:G6"/>
    <mergeCell ref="E7:G7"/>
    <mergeCell ref="E8:G8"/>
  </mergeCells>
  <phoneticPr fontId="5"/>
  <pageMargins left="0.7" right="0.7" top="0.75" bottom="0.75"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F63"/>
  <sheetViews>
    <sheetView view="pageBreakPreview" zoomScaleNormal="70" zoomScaleSheetLayoutView="100" workbookViewId="0">
      <selection activeCell="M35" sqref="M35"/>
    </sheetView>
  </sheetViews>
  <sheetFormatPr defaultRowHeight="12"/>
  <cols>
    <col min="1" max="1" width="15.28515625" customWidth="1"/>
    <col min="2" max="2" width="9" style="504" customWidth="1"/>
    <col min="3" max="3" width="18.42578125" style="504" customWidth="1"/>
    <col min="4" max="4" width="26.28515625" customWidth="1"/>
  </cols>
  <sheetData>
    <row r="1" spans="1:6">
      <c r="A1" s="969" t="s">
        <v>609</v>
      </c>
      <c r="B1" s="969"/>
      <c r="C1" s="969"/>
      <c r="D1" s="969"/>
      <c r="E1" s="969"/>
      <c r="F1" s="969"/>
    </row>
    <row r="2" spans="1:6" ht="3.75" customHeight="1"/>
    <row r="3" spans="1:6" ht="17.25">
      <c r="B3" s="554" t="s">
        <v>418</v>
      </c>
      <c r="C3" s="492"/>
      <c r="D3" s="554"/>
    </row>
    <row r="4" spans="1:6">
      <c r="D4" s="487" t="s">
        <v>591</v>
      </c>
    </row>
    <row r="5" spans="1:6" ht="18.75" customHeight="1">
      <c r="B5" s="552" t="s">
        <v>413</v>
      </c>
      <c r="C5" s="552" t="s">
        <v>414</v>
      </c>
      <c r="D5" s="552" t="s">
        <v>44</v>
      </c>
    </row>
    <row r="6" spans="1:6" ht="12.95" customHeight="1">
      <c r="B6" s="513">
        <v>1</v>
      </c>
      <c r="C6" s="513" t="s">
        <v>203</v>
      </c>
      <c r="D6" s="655"/>
    </row>
    <row r="7" spans="1:6" ht="12.95" customHeight="1">
      <c r="B7" s="506">
        <f>B6+1</f>
        <v>2</v>
      </c>
      <c r="C7" s="506" t="s">
        <v>204</v>
      </c>
      <c r="D7" s="654"/>
    </row>
    <row r="8" spans="1:6" ht="12.95" customHeight="1">
      <c r="B8" s="506">
        <f t="shared" ref="B8:B56" si="0">B7+1</f>
        <v>3</v>
      </c>
      <c r="C8" s="506" t="s">
        <v>205</v>
      </c>
      <c r="D8" s="654"/>
    </row>
    <row r="9" spans="1:6" ht="12.95" customHeight="1">
      <c r="B9" s="506">
        <f t="shared" si="0"/>
        <v>4</v>
      </c>
      <c r="C9" s="506" t="s">
        <v>206</v>
      </c>
      <c r="D9" s="654"/>
    </row>
    <row r="10" spans="1:6" ht="12.95" customHeight="1">
      <c r="B10" s="506">
        <f t="shared" si="0"/>
        <v>5</v>
      </c>
      <c r="C10" s="506" t="s">
        <v>207</v>
      </c>
      <c r="D10" s="654"/>
    </row>
    <row r="11" spans="1:6" ht="12.95" customHeight="1">
      <c r="B11" s="506">
        <f t="shared" si="0"/>
        <v>6</v>
      </c>
      <c r="C11" s="506" t="s">
        <v>208</v>
      </c>
      <c r="D11" s="654"/>
    </row>
    <row r="12" spans="1:6" ht="12.95" customHeight="1">
      <c r="B12" s="506">
        <f t="shared" si="0"/>
        <v>7</v>
      </c>
      <c r="C12" s="506" t="s">
        <v>209</v>
      </c>
      <c r="D12" s="654"/>
    </row>
    <row r="13" spans="1:6" ht="12.95" customHeight="1">
      <c r="B13" s="506">
        <f t="shared" si="0"/>
        <v>8</v>
      </c>
      <c r="C13" s="506" t="s">
        <v>210</v>
      </c>
      <c r="D13" s="654"/>
    </row>
    <row r="14" spans="1:6" ht="12.95" customHeight="1">
      <c r="B14" s="506">
        <f t="shared" si="0"/>
        <v>9</v>
      </c>
      <c r="C14" s="506" t="s">
        <v>211</v>
      </c>
      <c r="D14" s="654"/>
    </row>
    <row r="15" spans="1:6" ht="12.95" customHeight="1">
      <c r="B15" s="506">
        <f t="shared" si="0"/>
        <v>10</v>
      </c>
      <c r="C15" s="506" t="s">
        <v>212</v>
      </c>
      <c r="D15" s="654"/>
    </row>
    <row r="16" spans="1:6" ht="12.95" customHeight="1">
      <c r="B16" s="506">
        <f t="shared" si="0"/>
        <v>11</v>
      </c>
      <c r="C16" s="506" t="s">
        <v>213</v>
      </c>
      <c r="D16" s="654"/>
    </row>
    <row r="17" spans="2:4" ht="12.95" customHeight="1">
      <c r="B17" s="506">
        <f t="shared" si="0"/>
        <v>12</v>
      </c>
      <c r="C17" s="506" t="s">
        <v>214</v>
      </c>
      <c r="D17" s="654"/>
    </row>
    <row r="18" spans="2:4" ht="12.95" customHeight="1">
      <c r="B18" s="506">
        <f t="shared" si="0"/>
        <v>13</v>
      </c>
      <c r="C18" s="506" t="s">
        <v>215</v>
      </c>
      <c r="D18" s="654"/>
    </row>
    <row r="19" spans="2:4" ht="12.95" customHeight="1">
      <c r="B19" s="506">
        <f t="shared" si="0"/>
        <v>14</v>
      </c>
      <c r="C19" s="506" t="s">
        <v>216</v>
      </c>
      <c r="D19" s="654"/>
    </row>
    <row r="20" spans="2:4" ht="12.95" customHeight="1">
      <c r="B20" s="506">
        <f t="shared" si="0"/>
        <v>15</v>
      </c>
      <c r="C20" s="506" t="s">
        <v>217</v>
      </c>
      <c r="D20" s="654"/>
    </row>
    <row r="21" spans="2:4" ht="12.95" customHeight="1">
      <c r="B21" s="506">
        <f t="shared" si="0"/>
        <v>16</v>
      </c>
      <c r="C21" s="506" t="s">
        <v>218</v>
      </c>
      <c r="D21" s="654"/>
    </row>
    <row r="22" spans="2:4" ht="12.95" customHeight="1">
      <c r="B22" s="506">
        <f t="shared" si="0"/>
        <v>17</v>
      </c>
      <c r="C22" s="506" t="s">
        <v>219</v>
      </c>
      <c r="D22" s="654"/>
    </row>
    <row r="23" spans="2:4" ht="12.95" customHeight="1">
      <c r="B23" s="506">
        <f t="shared" si="0"/>
        <v>18</v>
      </c>
      <c r="C23" s="506" t="s">
        <v>220</v>
      </c>
      <c r="D23" s="654"/>
    </row>
    <row r="24" spans="2:4" ht="12.95" customHeight="1">
      <c r="B24" s="506">
        <f t="shared" si="0"/>
        <v>19</v>
      </c>
      <c r="C24" s="506" t="s">
        <v>221</v>
      </c>
      <c r="D24" s="654"/>
    </row>
    <row r="25" spans="2:4" ht="12.95" customHeight="1">
      <c r="B25" s="506">
        <f t="shared" si="0"/>
        <v>20</v>
      </c>
      <c r="C25" s="506" t="s">
        <v>222</v>
      </c>
      <c r="D25" s="654"/>
    </row>
    <row r="26" spans="2:4" ht="12.95" customHeight="1">
      <c r="B26" s="506">
        <f t="shared" si="0"/>
        <v>21</v>
      </c>
      <c r="C26" s="506" t="s">
        <v>223</v>
      </c>
      <c r="D26" s="654"/>
    </row>
    <row r="27" spans="2:4" ht="12.95" customHeight="1">
      <c r="B27" s="506">
        <f t="shared" si="0"/>
        <v>22</v>
      </c>
      <c r="C27" s="506" t="s">
        <v>224</v>
      </c>
      <c r="D27" s="654"/>
    </row>
    <row r="28" spans="2:4" ht="12.95" customHeight="1">
      <c r="B28" s="506">
        <f t="shared" si="0"/>
        <v>23</v>
      </c>
      <c r="C28" s="506" t="s">
        <v>225</v>
      </c>
      <c r="D28" s="654"/>
    </row>
    <row r="29" spans="2:4" ht="12.95" customHeight="1">
      <c r="B29" s="506">
        <f t="shared" si="0"/>
        <v>24</v>
      </c>
      <c r="C29" s="506" t="s">
        <v>226</v>
      </c>
      <c r="D29" s="654"/>
    </row>
    <row r="30" spans="2:4" ht="12.95" customHeight="1">
      <c r="B30" s="506">
        <f t="shared" si="0"/>
        <v>25</v>
      </c>
      <c r="C30" s="506" t="s">
        <v>227</v>
      </c>
      <c r="D30" s="654"/>
    </row>
    <row r="31" spans="2:4" ht="12.95" customHeight="1">
      <c r="B31" s="506">
        <f t="shared" si="0"/>
        <v>26</v>
      </c>
      <c r="C31" s="506" t="s">
        <v>228</v>
      </c>
      <c r="D31" s="654"/>
    </row>
    <row r="32" spans="2:4" ht="12.95" customHeight="1">
      <c r="B32" s="506">
        <f t="shared" si="0"/>
        <v>27</v>
      </c>
      <c r="C32" s="506" t="s">
        <v>229</v>
      </c>
      <c r="D32" s="654"/>
    </row>
    <row r="33" spans="2:4" ht="12.95" customHeight="1">
      <c r="B33" s="506">
        <f t="shared" si="0"/>
        <v>28</v>
      </c>
      <c r="C33" s="506" t="s">
        <v>230</v>
      </c>
      <c r="D33" s="654"/>
    </row>
    <row r="34" spans="2:4" ht="12.95" customHeight="1">
      <c r="B34" s="506">
        <f t="shared" si="0"/>
        <v>29</v>
      </c>
      <c r="C34" s="506" t="s">
        <v>231</v>
      </c>
      <c r="D34" s="654"/>
    </row>
    <row r="35" spans="2:4" ht="12.95" customHeight="1">
      <c r="B35" s="506">
        <f t="shared" si="0"/>
        <v>30</v>
      </c>
      <c r="C35" s="506" t="s">
        <v>232</v>
      </c>
      <c r="D35" s="654"/>
    </row>
    <row r="36" spans="2:4" ht="12.95" customHeight="1">
      <c r="B36" s="506">
        <f t="shared" si="0"/>
        <v>31</v>
      </c>
      <c r="C36" s="506" t="s">
        <v>233</v>
      </c>
      <c r="D36" s="654"/>
    </row>
    <row r="37" spans="2:4" ht="12.95" customHeight="1">
      <c r="B37" s="506">
        <f t="shared" si="0"/>
        <v>32</v>
      </c>
      <c r="C37" s="506" t="s">
        <v>234</v>
      </c>
      <c r="D37" s="654"/>
    </row>
    <row r="38" spans="2:4" ht="12.95" customHeight="1">
      <c r="B38" s="506">
        <f t="shared" si="0"/>
        <v>33</v>
      </c>
      <c r="C38" s="506" t="s">
        <v>235</v>
      </c>
      <c r="D38" s="654"/>
    </row>
    <row r="39" spans="2:4" ht="12.95" customHeight="1">
      <c r="B39" s="506">
        <f t="shared" si="0"/>
        <v>34</v>
      </c>
      <c r="C39" s="506" t="s">
        <v>236</v>
      </c>
      <c r="D39" s="654"/>
    </row>
    <row r="40" spans="2:4" ht="12.95" customHeight="1">
      <c r="B40" s="506">
        <f t="shared" si="0"/>
        <v>35</v>
      </c>
      <c r="C40" s="506" t="s">
        <v>237</v>
      </c>
      <c r="D40" s="654"/>
    </row>
    <row r="41" spans="2:4" ht="12.95" customHeight="1">
      <c r="B41" s="506">
        <f t="shared" si="0"/>
        <v>36</v>
      </c>
      <c r="C41" s="506" t="s">
        <v>238</v>
      </c>
      <c r="D41" s="654"/>
    </row>
    <row r="42" spans="2:4" ht="12.95" customHeight="1">
      <c r="B42" s="506">
        <f t="shared" si="0"/>
        <v>37</v>
      </c>
      <c r="C42" s="506" t="s">
        <v>239</v>
      </c>
      <c r="D42" s="654"/>
    </row>
    <row r="43" spans="2:4" ht="12.95" customHeight="1">
      <c r="B43" s="506">
        <f t="shared" si="0"/>
        <v>38</v>
      </c>
      <c r="C43" s="506" t="s">
        <v>240</v>
      </c>
      <c r="D43" s="654"/>
    </row>
    <row r="44" spans="2:4" ht="12.95" customHeight="1">
      <c r="B44" s="506">
        <f t="shared" si="0"/>
        <v>39</v>
      </c>
      <c r="C44" s="506" t="s">
        <v>241</v>
      </c>
      <c r="D44" s="654"/>
    </row>
    <row r="45" spans="2:4" ht="12.95" customHeight="1">
      <c r="B45" s="506">
        <f t="shared" si="0"/>
        <v>40</v>
      </c>
      <c r="C45" s="506" t="s">
        <v>242</v>
      </c>
      <c r="D45" s="654"/>
    </row>
    <row r="46" spans="2:4" ht="12.95" customHeight="1">
      <c r="B46" s="506">
        <f t="shared" si="0"/>
        <v>41</v>
      </c>
      <c r="C46" s="506" t="s">
        <v>243</v>
      </c>
      <c r="D46" s="654"/>
    </row>
    <row r="47" spans="2:4" ht="12.95" customHeight="1">
      <c r="B47" s="506">
        <f t="shared" si="0"/>
        <v>42</v>
      </c>
      <c r="C47" s="506" t="s">
        <v>244</v>
      </c>
      <c r="D47" s="654"/>
    </row>
    <row r="48" spans="2:4" ht="12.95" customHeight="1">
      <c r="B48" s="506">
        <f t="shared" si="0"/>
        <v>43</v>
      </c>
      <c r="C48" s="506" t="s">
        <v>245</v>
      </c>
      <c r="D48" s="654"/>
    </row>
    <row r="49" spans="1:5" ht="12.95" customHeight="1">
      <c r="B49" s="506">
        <f t="shared" si="0"/>
        <v>44</v>
      </c>
      <c r="C49" s="506" t="s">
        <v>246</v>
      </c>
      <c r="D49" s="654"/>
    </row>
    <row r="50" spans="1:5" ht="12.95" customHeight="1">
      <c r="B50" s="506">
        <f t="shared" si="0"/>
        <v>45</v>
      </c>
      <c r="C50" s="506" t="s">
        <v>247</v>
      </c>
      <c r="D50" s="654"/>
    </row>
    <row r="51" spans="1:5" ht="12.95" customHeight="1">
      <c r="B51" s="506">
        <f t="shared" si="0"/>
        <v>46</v>
      </c>
      <c r="C51" s="506" t="s">
        <v>248</v>
      </c>
      <c r="D51" s="654"/>
    </row>
    <row r="52" spans="1:5" ht="12.95" customHeight="1">
      <c r="B52" s="506">
        <f t="shared" si="0"/>
        <v>47</v>
      </c>
      <c r="C52" s="506" t="s">
        <v>249</v>
      </c>
      <c r="D52" s="654"/>
    </row>
    <row r="53" spans="1:5" ht="12.95" customHeight="1">
      <c r="B53" s="506">
        <f t="shared" si="0"/>
        <v>48</v>
      </c>
      <c r="C53" s="506" t="s">
        <v>250</v>
      </c>
      <c r="D53" s="654"/>
    </row>
    <row r="54" spans="1:5" ht="12.95" customHeight="1">
      <c r="B54" s="506">
        <f t="shared" si="0"/>
        <v>49</v>
      </c>
      <c r="C54" s="506" t="s">
        <v>251</v>
      </c>
      <c r="D54" s="654"/>
    </row>
    <row r="55" spans="1:5" ht="12.95" customHeight="1">
      <c r="B55" s="506">
        <f t="shared" si="0"/>
        <v>50</v>
      </c>
      <c r="C55" s="506" t="s">
        <v>546</v>
      </c>
      <c r="D55" s="654"/>
    </row>
    <row r="56" spans="1:5" ht="12.95" customHeight="1">
      <c r="B56" s="506">
        <f t="shared" si="0"/>
        <v>51</v>
      </c>
      <c r="C56" s="506" t="s">
        <v>547</v>
      </c>
      <c r="D56" s="654"/>
    </row>
    <row r="57" spans="1:5" ht="12.95" customHeight="1">
      <c r="B57" s="506">
        <v>52</v>
      </c>
      <c r="C57" s="506" t="s">
        <v>587</v>
      </c>
      <c r="D57" s="654"/>
    </row>
    <row r="58" spans="1:5" ht="12.95" customHeight="1">
      <c r="B58" s="506" t="s">
        <v>16</v>
      </c>
      <c r="C58" s="506"/>
      <c r="D58" s="653">
        <f>SUM(D6:D57)</f>
        <v>0</v>
      </c>
    </row>
    <row r="59" spans="1:5" ht="3.75" customHeight="1"/>
    <row r="60" spans="1:5">
      <c r="A60" s="565"/>
      <c r="B60" s="60" t="s">
        <v>42</v>
      </c>
      <c r="C60" s="673"/>
      <c r="D60" s="1"/>
      <c r="E60" s="1"/>
    </row>
    <row r="61" spans="1:5">
      <c r="A61" s="565"/>
      <c r="B61" s="23" t="s">
        <v>635</v>
      </c>
      <c r="C61" s="673"/>
      <c r="D61" s="1"/>
      <c r="E61" s="1"/>
    </row>
    <row r="62" spans="1:5">
      <c r="A62" s="565"/>
      <c r="B62" s="23" t="s">
        <v>583</v>
      </c>
    </row>
    <row r="63" spans="1:5" ht="5.25" customHeight="1">
      <c r="B63" s="553"/>
    </row>
  </sheetData>
  <mergeCells count="1">
    <mergeCell ref="A1:F1"/>
  </mergeCells>
  <phoneticPr fontId="5"/>
  <pageMargins left="0.7" right="0.7" top="0.75" bottom="0.75" header="0.3" footer="0.3"/>
  <pageSetup paperSize="9" scale="97"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42"/>
  <sheetViews>
    <sheetView view="pageBreakPreview" zoomScaleNormal="100" zoomScaleSheetLayoutView="100" workbookViewId="0">
      <selection activeCell="J22" sqref="J22"/>
    </sheetView>
  </sheetViews>
  <sheetFormatPr defaultColWidth="9.140625" defaultRowHeight="12"/>
  <cols>
    <col min="1" max="1" width="3.7109375" style="23" customWidth="1"/>
    <col min="2" max="2" width="9" style="23" customWidth="1"/>
    <col min="3" max="3" width="4.85546875" style="60" customWidth="1"/>
    <col min="4" max="4" width="3.42578125" style="23" bestFit="1" customWidth="1"/>
    <col min="5" max="5" width="9" style="23" customWidth="1"/>
    <col min="6" max="6" width="4.42578125" style="23" customWidth="1"/>
    <col min="7" max="7" width="8.42578125" style="23" customWidth="1"/>
    <col min="8" max="8" width="4.5703125" style="23" customWidth="1"/>
    <col min="9" max="11" width="11.7109375" style="23" customWidth="1"/>
    <col min="12" max="16384" width="9.140625" style="23"/>
  </cols>
  <sheetData>
    <row r="1" spans="1:11">
      <c r="A1" s="929" t="s">
        <v>462</v>
      </c>
      <c r="B1" s="929"/>
      <c r="C1" s="929"/>
      <c r="D1" s="929"/>
      <c r="E1" s="929"/>
      <c r="F1" s="929"/>
      <c r="G1" s="929"/>
      <c r="H1" s="929"/>
      <c r="I1" s="929"/>
      <c r="J1" s="929"/>
      <c r="K1" s="929"/>
    </row>
    <row r="2" spans="1:11" ht="17.25">
      <c r="A2" s="930" t="s">
        <v>801</v>
      </c>
      <c r="B2" s="930"/>
      <c r="C2" s="930"/>
      <c r="D2" s="930"/>
      <c r="E2" s="930"/>
      <c r="F2" s="930"/>
      <c r="G2" s="930"/>
      <c r="H2" s="930"/>
      <c r="I2" s="930"/>
      <c r="J2" s="930"/>
      <c r="K2" s="930"/>
    </row>
    <row r="3" spans="1:11">
      <c r="G3" s="486"/>
      <c r="K3" s="83" t="s">
        <v>12</v>
      </c>
    </row>
    <row r="4" spans="1:11" ht="15.6" customHeight="1">
      <c r="A4" s="976" t="s">
        <v>18</v>
      </c>
      <c r="B4" s="976" t="s">
        <v>19</v>
      </c>
      <c r="C4" s="976"/>
      <c r="D4" s="976"/>
      <c r="E4" s="976"/>
      <c r="F4" s="976"/>
      <c r="G4" s="976" t="s">
        <v>17</v>
      </c>
      <c r="H4" s="976"/>
      <c r="I4" s="84" t="s">
        <v>44</v>
      </c>
      <c r="J4" s="973" t="s">
        <v>60</v>
      </c>
      <c r="K4" s="973" t="s">
        <v>16</v>
      </c>
    </row>
    <row r="5" spans="1:11" ht="15.6" customHeight="1">
      <c r="A5" s="974"/>
      <c r="B5" s="974"/>
      <c r="C5" s="974"/>
      <c r="D5" s="974"/>
      <c r="E5" s="974"/>
      <c r="F5" s="974"/>
      <c r="G5" s="974"/>
      <c r="H5" s="974"/>
      <c r="I5" s="85" t="s">
        <v>71</v>
      </c>
      <c r="J5" s="977"/>
      <c r="K5" s="974"/>
    </row>
    <row r="6" spans="1:11" ht="15.6" customHeight="1">
      <c r="A6" s="975"/>
      <c r="B6" s="975"/>
      <c r="C6" s="975"/>
      <c r="D6" s="975"/>
      <c r="E6" s="975"/>
      <c r="F6" s="975"/>
      <c r="G6" s="975"/>
      <c r="H6" s="975"/>
      <c r="I6" s="86" t="s">
        <v>23</v>
      </c>
      <c r="J6" s="978"/>
      <c r="K6" s="975"/>
    </row>
    <row r="7" spans="1:11" ht="15.95" customHeight="1">
      <c r="A7" s="2">
        <f>1</f>
        <v>1</v>
      </c>
      <c r="B7" s="566" t="s">
        <v>404</v>
      </c>
      <c r="C7" s="567" t="s">
        <v>408</v>
      </c>
      <c r="D7" s="568" t="s">
        <v>21</v>
      </c>
      <c r="E7" s="569" t="s">
        <v>25</v>
      </c>
      <c r="F7" s="570" t="s">
        <v>26</v>
      </c>
      <c r="G7" s="566" t="s">
        <v>405</v>
      </c>
      <c r="H7" s="570" t="s">
        <v>406</v>
      </c>
      <c r="I7" s="571"/>
      <c r="J7" s="641">
        <f>ROUNDDOWN(I7*0.08,0)</f>
        <v>0</v>
      </c>
      <c r="K7" s="641">
        <f>I7+J7</f>
        <v>0</v>
      </c>
    </row>
    <row r="8" spans="1:11" ht="15.95" customHeight="1">
      <c r="A8" s="530">
        <f t="shared" ref="A8:A14" si="0">A7+1</f>
        <v>2</v>
      </c>
      <c r="B8" s="531" t="s">
        <v>405</v>
      </c>
      <c r="C8" s="532" t="s">
        <v>27</v>
      </c>
      <c r="D8" s="533" t="s">
        <v>21</v>
      </c>
      <c r="E8" s="534" t="s">
        <v>25</v>
      </c>
      <c r="F8" s="535" t="s">
        <v>408</v>
      </c>
      <c r="G8" s="531" t="s">
        <v>405</v>
      </c>
      <c r="H8" s="535" t="s">
        <v>74</v>
      </c>
      <c r="I8" s="572"/>
      <c r="J8" s="555">
        <f t="shared" ref="J8:J31" si="1">ROUNDDOWN(I8*0.08,0)</f>
        <v>0</v>
      </c>
      <c r="K8" s="555">
        <f t="shared" ref="K8:K31" si="2">I8+J8</f>
        <v>0</v>
      </c>
    </row>
    <row r="9" spans="1:11" ht="15.95" customHeight="1">
      <c r="A9" s="518">
        <f t="shared" si="0"/>
        <v>3</v>
      </c>
      <c r="B9" s="519" t="s">
        <v>405</v>
      </c>
      <c r="C9" s="520" t="s">
        <v>75</v>
      </c>
      <c r="D9" s="17" t="s">
        <v>21</v>
      </c>
      <c r="E9" s="521" t="s">
        <v>29</v>
      </c>
      <c r="F9" s="22" t="s">
        <v>26</v>
      </c>
      <c r="G9" s="521" t="s">
        <v>29</v>
      </c>
      <c r="H9" s="22" t="s">
        <v>406</v>
      </c>
      <c r="I9" s="87"/>
      <c r="J9" s="642">
        <f t="shared" si="1"/>
        <v>0</v>
      </c>
      <c r="K9" s="642">
        <f t="shared" si="2"/>
        <v>0</v>
      </c>
    </row>
    <row r="10" spans="1:11" ht="15.95" customHeight="1">
      <c r="A10" s="530">
        <f t="shared" si="0"/>
        <v>4</v>
      </c>
      <c r="B10" s="531" t="s">
        <v>410</v>
      </c>
      <c r="C10" s="532" t="s">
        <v>27</v>
      </c>
      <c r="D10" s="533" t="s">
        <v>21</v>
      </c>
      <c r="E10" s="534" t="s">
        <v>29</v>
      </c>
      <c r="F10" s="535" t="s">
        <v>408</v>
      </c>
      <c r="G10" s="534" t="s">
        <v>29</v>
      </c>
      <c r="H10" s="535" t="s">
        <v>74</v>
      </c>
      <c r="I10" s="572"/>
      <c r="J10" s="555">
        <f t="shared" si="1"/>
        <v>0</v>
      </c>
      <c r="K10" s="555">
        <f t="shared" si="2"/>
        <v>0</v>
      </c>
    </row>
    <row r="11" spans="1:11" ht="15.95" customHeight="1">
      <c r="A11" s="538">
        <f t="shared" si="0"/>
        <v>5</v>
      </c>
      <c r="B11" s="539" t="s">
        <v>410</v>
      </c>
      <c r="C11" s="540" t="s">
        <v>75</v>
      </c>
      <c r="D11" s="541" t="s">
        <v>21</v>
      </c>
      <c r="E11" s="542" t="s">
        <v>30</v>
      </c>
      <c r="F11" s="543" t="s">
        <v>26</v>
      </c>
      <c r="G11" s="542" t="s">
        <v>30</v>
      </c>
      <c r="H11" s="543" t="s">
        <v>406</v>
      </c>
      <c r="I11" s="87"/>
      <c r="J11" s="642">
        <f t="shared" si="1"/>
        <v>0</v>
      </c>
      <c r="K11" s="642">
        <f t="shared" si="2"/>
        <v>0</v>
      </c>
    </row>
    <row r="12" spans="1:11" ht="15.95" customHeight="1">
      <c r="A12" s="522">
        <f t="shared" si="0"/>
        <v>6</v>
      </c>
      <c r="B12" s="523" t="s">
        <v>411</v>
      </c>
      <c r="C12" s="524" t="s">
        <v>27</v>
      </c>
      <c r="D12" s="525" t="s">
        <v>21</v>
      </c>
      <c r="E12" s="526" t="s">
        <v>30</v>
      </c>
      <c r="F12" s="527" t="s">
        <v>408</v>
      </c>
      <c r="G12" s="526" t="s">
        <v>30</v>
      </c>
      <c r="H12" s="527" t="s">
        <v>74</v>
      </c>
      <c r="I12" s="572"/>
      <c r="J12" s="555">
        <f t="shared" si="1"/>
        <v>0</v>
      </c>
      <c r="K12" s="555">
        <f t="shared" si="2"/>
        <v>0</v>
      </c>
    </row>
    <row r="13" spans="1:11" ht="15.95" customHeight="1">
      <c r="A13" s="518">
        <f t="shared" si="0"/>
        <v>7</v>
      </c>
      <c r="B13" s="521" t="s">
        <v>30</v>
      </c>
      <c r="C13" s="520" t="s">
        <v>75</v>
      </c>
      <c r="D13" s="17" t="s">
        <v>21</v>
      </c>
      <c r="E13" s="521" t="s">
        <v>31</v>
      </c>
      <c r="F13" s="22" t="s">
        <v>26</v>
      </c>
      <c r="G13" s="521" t="s">
        <v>31</v>
      </c>
      <c r="H13" s="22" t="s">
        <v>406</v>
      </c>
      <c r="I13" s="87"/>
      <c r="J13" s="642">
        <f t="shared" si="1"/>
        <v>0</v>
      </c>
      <c r="K13" s="642">
        <f t="shared" si="2"/>
        <v>0</v>
      </c>
    </row>
    <row r="14" spans="1:11" ht="15.95" customHeight="1">
      <c r="A14" s="530">
        <f t="shared" si="0"/>
        <v>8</v>
      </c>
      <c r="B14" s="534" t="s">
        <v>31</v>
      </c>
      <c r="C14" s="532" t="s">
        <v>27</v>
      </c>
      <c r="D14" s="533" t="s">
        <v>21</v>
      </c>
      <c r="E14" s="534" t="s">
        <v>31</v>
      </c>
      <c r="F14" s="535" t="s">
        <v>408</v>
      </c>
      <c r="G14" s="534" t="s">
        <v>31</v>
      </c>
      <c r="H14" s="535" t="s">
        <v>74</v>
      </c>
      <c r="I14" s="572"/>
      <c r="J14" s="555">
        <f t="shared" si="1"/>
        <v>0</v>
      </c>
      <c r="K14" s="555">
        <f t="shared" si="2"/>
        <v>0</v>
      </c>
    </row>
    <row r="15" spans="1:11" ht="15.95" customHeight="1">
      <c r="A15" s="538">
        <f>A14+1</f>
        <v>9</v>
      </c>
      <c r="B15" s="542" t="s">
        <v>31</v>
      </c>
      <c r="C15" s="540" t="s">
        <v>75</v>
      </c>
      <c r="D15" s="541" t="s">
        <v>21</v>
      </c>
      <c r="E15" s="542" t="s">
        <v>32</v>
      </c>
      <c r="F15" s="543" t="s">
        <v>26</v>
      </c>
      <c r="G15" s="542" t="s">
        <v>32</v>
      </c>
      <c r="H15" s="543" t="s">
        <v>406</v>
      </c>
      <c r="I15" s="87"/>
      <c r="J15" s="642">
        <f t="shared" si="1"/>
        <v>0</v>
      </c>
      <c r="K15" s="642">
        <f t="shared" si="2"/>
        <v>0</v>
      </c>
    </row>
    <row r="16" spans="1:11" ht="15.95" customHeight="1">
      <c r="A16" s="522">
        <f>A15+1</f>
        <v>10</v>
      </c>
      <c r="B16" s="526" t="s">
        <v>32</v>
      </c>
      <c r="C16" s="524" t="s">
        <v>27</v>
      </c>
      <c r="D16" s="525" t="s">
        <v>21</v>
      </c>
      <c r="E16" s="526" t="s">
        <v>32</v>
      </c>
      <c r="F16" s="527" t="s">
        <v>408</v>
      </c>
      <c r="G16" s="526" t="s">
        <v>32</v>
      </c>
      <c r="H16" s="527" t="s">
        <v>74</v>
      </c>
      <c r="I16" s="572"/>
      <c r="J16" s="555">
        <f t="shared" si="1"/>
        <v>0</v>
      </c>
      <c r="K16" s="555">
        <f t="shared" si="2"/>
        <v>0</v>
      </c>
    </row>
    <row r="17" spans="1:11" ht="15.95" customHeight="1">
      <c r="A17" s="518">
        <f t="shared" ref="A17:A31" si="3">A16+1</f>
        <v>11</v>
      </c>
      <c r="B17" s="521" t="s">
        <v>32</v>
      </c>
      <c r="C17" s="520" t="s">
        <v>75</v>
      </c>
      <c r="D17" s="17" t="s">
        <v>21</v>
      </c>
      <c r="E17" s="521" t="s">
        <v>33</v>
      </c>
      <c r="F17" s="22" t="s">
        <v>26</v>
      </c>
      <c r="G17" s="521" t="s">
        <v>33</v>
      </c>
      <c r="H17" s="22" t="s">
        <v>406</v>
      </c>
      <c r="I17" s="87"/>
      <c r="J17" s="642">
        <f t="shared" si="1"/>
        <v>0</v>
      </c>
      <c r="K17" s="642">
        <f t="shared" si="2"/>
        <v>0</v>
      </c>
    </row>
    <row r="18" spans="1:11" ht="15.95" customHeight="1">
      <c r="A18" s="530">
        <f t="shared" si="3"/>
        <v>12</v>
      </c>
      <c r="B18" s="534" t="s">
        <v>33</v>
      </c>
      <c r="C18" s="532" t="s">
        <v>27</v>
      </c>
      <c r="D18" s="533" t="s">
        <v>21</v>
      </c>
      <c r="E18" s="534" t="s">
        <v>33</v>
      </c>
      <c r="F18" s="535" t="s">
        <v>408</v>
      </c>
      <c r="G18" s="534" t="s">
        <v>33</v>
      </c>
      <c r="H18" s="535" t="s">
        <v>74</v>
      </c>
      <c r="I18" s="88"/>
      <c r="J18" s="643">
        <f t="shared" si="1"/>
        <v>0</v>
      </c>
      <c r="K18" s="643">
        <f t="shared" si="2"/>
        <v>0</v>
      </c>
    </row>
    <row r="19" spans="1:11" ht="15.95" customHeight="1">
      <c r="A19" s="538">
        <f t="shared" si="3"/>
        <v>13</v>
      </c>
      <c r="B19" s="542" t="s">
        <v>33</v>
      </c>
      <c r="C19" s="540" t="s">
        <v>75</v>
      </c>
      <c r="D19" s="541" t="s">
        <v>21</v>
      </c>
      <c r="E19" s="542" t="s">
        <v>34</v>
      </c>
      <c r="F19" s="543" t="s">
        <v>26</v>
      </c>
      <c r="G19" s="542" t="s">
        <v>34</v>
      </c>
      <c r="H19" s="543" t="s">
        <v>406</v>
      </c>
      <c r="I19" s="579"/>
      <c r="J19" s="644">
        <f t="shared" si="1"/>
        <v>0</v>
      </c>
      <c r="K19" s="644">
        <f t="shared" si="2"/>
        <v>0</v>
      </c>
    </row>
    <row r="20" spans="1:11" ht="15.95" customHeight="1">
      <c r="A20" s="522">
        <f t="shared" si="3"/>
        <v>14</v>
      </c>
      <c r="B20" s="526" t="s">
        <v>34</v>
      </c>
      <c r="C20" s="524" t="s">
        <v>27</v>
      </c>
      <c r="D20" s="525" t="s">
        <v>21</v>
      </c>
      <c r="E20" s="526" t="s">
        <v>34</v>
      </c>
      <c r="F20" s="527" t="s">
        <v>408</v>
      </c>
      <c r="G20" s="526" t="s">
        <v>34</v>
      </c>
      <c r="H20" s="527" t="s">
        <v>74</v>
      </c>
      <c r="I20" s="572"/>
      <c r="J20" s="555">
        <f t="shared" si="1"/>
        <v>0</v>
      </c>
      <c r="K20" s="555">
        <f t="shared" si="2"/>
        <v>0</v>
      </c>
    </row>
    <row r="21" spans="1:11" ht="15.95" customHeight="1">
      <c r="A21" s="518">
        <f t="shared" si="3"/>
        <v>15</v>
      </c>
      <c r="B21" s="521" t="s">
        <v>34</v>
      </c>
      <c r="C21" s="520" t="s">
        <v>75</v>
      </c>
      <c r="D21" s="17" t="s">
        <v>21</v>
      </c>
      <c r="E21" s="521" t="s">
        <v>35</v>
      </c>
      <c r="F21" s="22" t="s">
        <v>26</v>
      </c>
      <c r="G21" s="521" t="s">
        <v>35</v>
      </c>
      <c r="H21" s="22" t="s">
        <v>406</v>
      </c>
      <c r="I21" s="87"/>
      <c r="J21" s="642">
        <f t="shared" si="1"/>
        <v>0</v>
      </c>
      <c r="K21" s="642">
        <f t="shared" si="2"/>
        <v>0</v>
      </c>
    </row>
    <row r="22" spans="1:11" ht="15.95" customHeight="1">
      <c r="A22" s="530">
        <f t="shared" si="3"/>
        <v>16</v>
      </c>
      <c r="B22" s="534" t="s">
        <v>35</v>
      </c>
      <c r="C22" s="532" t="s">
        <v>27</v>
      </c>
      <c r="D22" s="533" t="s">
        <v>21</v>
      </c>
      <c r="E22" s="534" t="s">
        <v>35</v>
      </c>
      <c r="F22" s="535" t="s">
        <v>408</v>
      </c>
      <c r="G22" s="534" t="s">
        <v>35</v>
      </c>
      <c r="H22" s="535" t="s">
        <v>74</v>
      </c>
      <c r="I22" s="88"/>
      <c r="J22" s="643">
        <f t="shared" si="1"/>
        <v>0</v>
      </c>
      <c r="K22" s="643">
        <f t="shared" si="2"/>
        <v>0</v>
      </c>
    </row>
    <row r="23" spans="1:11" ht="15.95" customHeight="1">
      <c r="A23" s="538">
        <f t="shared" si="3"/>
        <v>17</v>
      </c>
      <c r="B23" s="542" t="s">
        <v>35</v>
      </c>
      <c r="C23" s="540" t="s">
        <v>75</v>
      </c>
      <c r="D23" s="541" t="s">
        <v>21</v>
      </c>
      <c r="E23" s="542" t="s">
        <v>36</v>
      </c>
      <c r="F23" s="543" t="s">
        <v>26</v>
      </c>
      <c r="G23" s="542" t="s">
        <v>36</v>
      </c>
      <c r="H23" s="543" t="s">
        <v>406</v>
      </c>
      <c r="I23" s="579"/>
      <c r="J23" s="644">
        <f t="shared" si="1"/>
        <v>0</v>
      </c>
      <c r="K23" s="644">
        <f t="shared" si="2"/>
        <v>0</v>
      </c>
    </row>
    <row r="24" spans="1:11" ht="15.95" customHeight="1">
      <c r="A24" s="522">
        <f t="shared" si="3"/>
        <v>18</v>
      </c>
      <c r="B24" s="526" t="s">
        <v>36</v>
      </c>
      <c r="C24" s="524" t="s">
        <v>27</v>
      </c>
      <c r="D24" s="525" t="s">
        <v>21</v>
      </c>
      <c r="E24" s="526" t="s">
        <v>36</v>
      </c>
      <c r="F24" s="527" t="s">
        <v>408</v>
      </c>
      <c r="G24" s="526" t="s">
        <v>36</v>
      </c>
      <c r="H24" s="527" t="s">
        <v>74</v>
      </c>
      <c r="I24" s="572"/>
      <c r="J24" s="555">
        <f t="shared" si="1"/>
        <v>0</v>
      </c>
      <c r="K24" s="555">
        <f t="shared" si="2"/>
        <v>0</v>
      </c>
    </row>
    <row r="25" spans="1:11" ht="15.95" customHeight="1">
      <c r="A25" s="518">
        <f t="shared" si="3"/>
        <v>19</v>
      </c>
      <c r="B25" s="521" t="s">
        <v>36</v>
      </c>
      <c r="C25" s="520" t="s">
        <v>75</v>
      </c>
      <c r="D25" s="17" t="s">
        <v>21</v>
      </c>
      <c r="E25" s="521" t="s">
        <v>37</v>
      </c>
      <c r="F25" s="22" t="s">
        <v>26</v>
      </c>
      <c r="G25" s="521" t="s">
        <v>37</v>
      </c>
      <c r="H25" s="22" t="s">
        <v>406</v>
      </c>
      <c r="I25" s="87"/>
      <c r="J25" s="642">
        <f t="shared" si="1"/>
        <v>0</v>
      </c>
      <c r="K25" s="642">
        <f t="shared" si="2"/>
        <v>0</v>
      </c>
    </row>
    <row r="26" spans="1:11" ht="15.95" customHeight="1">
      <c r="A26" s="530">
        <f t="shared" si="3"/>
        <v>20</v>
      </c>
      <c r="B26" s="534" t="s">
        <v>37</v>
      </c>
      <c r="C26" s="532" t="s">
        <v>27</v>
      </c>
      <c r="D26" s="533" t="s">
        <v>21</v>
      </c>
      <c r="E26" s="534" t="s">
        <v>37</v>
      </c>
      <c r="F26" s="535" t="s">
        <v>408</v>
      </c>
      <c r="G26" s="534" t="s">
        <v>37</v>
      </c>
      <c r="H26" s="535" t="s">
        <v>74</v>
      </c>
      <c r="I26" s="88"/>
      <c r="J26" s="643">
        <f t="shared" si="1"/>
        <v>0</v>
      </c>
      <c r="K26" s="643">
        <f t="shared" si="2"/>
        <v>0</v>
      </c>
    </row>
    <row r="27" spans="1:11" ht="15.95" customHeight="1">
      <c r="A27" s="538">
        <f t="shared" si="3"/>
        <v>21</v>
      </c>
      <c r="B27" s="542" t="s">
        <v>37</v>
      </c>
      <c r="C27" s="540" t="s">
        <v>75</v>
      </c>
      <c r="D27" s="541" t="s">
        <v>21</v>
      </c>
      <c r="E27" s="542" t="s">
        <v>38</v>
      </c>
      <c r="F27" s="543" t="s">
        <v>26</v>
      </c>
      <c r="G27" s="542" t="s">
        <v>38</v>
      </c>
      <c r="H27" s="543" t="s">
        <v>406</v>
      </c>
      <c r="I27" s="579"/>
      <c r="J27" s="644">
        <f t="shared" si="1"/>
        <v>0</v>
      </c>
      <c r="K27" s="644">
        <f t="shared" si="2"/>
        <v>0</v>
      </c>
    </row>
    <row r="28" spans="1:11" ht="15.95" customHeight="1">
      <c r="A28" s="530">
        <f t="shared" si="3"/>
        <v>22</v>
      </c>
      <c r="B28" s="534" t="s">
        <v>38</v>
      </c>
      <c r="C28" s="532" t="s">
        <v>27</v>
      </c>
      <c r="D28" s="533" t="s">
        <v>21</v>
      </c>
      <c r="E28" s="534" t="s">
        <v>38</v>
      </c>
      <c r="F28" s="535" t="s">
        <v>408</v>
      </c>
      <c r="G28" s="534" t="s">
        <v>38</v>
      </c>
      <c r="H28" s="535" t="s">
        <v>74</v>
      </c>
      <c r="I28" s="572"/>
      <c r="J28" s="555">
        <f t="shared" si="1"/>
        <v>0</v>
      </c>
      <c r="K28" s="555">
        <f t="shared" si="2"/>
        <v>0</v>
      </c>
    </row>
    <row r="29" spans="1:11" ht="15.95" customHeight="1">
      <c r="A29" s="538">
        <f t="shared" si="3"/>
        <v>23</v>
      </c>
      <c r="B29" s="542" t="s">
        <v>38</v>
      </c>
      <c r="C29" s="540" t="s">
        <v>75</v>
      </c>
      <c r="D29" s="541" t="s">
        <v>21</v>
      </c>
      <c r="E29" s="542" t="s">
        <v>39</v>
      </c>
      <c r="F29" s="543" t="s">
        <v>26</v>
      </c>
      <c r="G29" s="542" t="s">
        <v>39</v>
      </c>
      <c r="H29" s="543" t="s">
        <v>406</v>
      </c>
      <c r="I29" s="87"/>
      <c r="J29" s="642">
        <f t="shared" si="1"/>
        <v>0</v>
      </c>
      <c r="K29" s="642">
        <f t="shared" si="2"/>
        <v>0</v>
      </c>
    </row>
    <row r="30" spans="1:11" ht="15.95" customHeight="1">
      <c r="A30" s="522">
        <f t="shared" si="3"/>
        <v>24</v>
      </c>
      <c r="B30" s="526" t="s">
        <v>39</v>
      </c>
      <c r="C30" s="524" t="s">
        <v>27</v>
      </c>
      <c r="D30" s="525" t="s">
        <v>21</v>
      </c>
      <c r="E30" s="526" t="s">
        <v>39</v>
      </c>
      <c r="F30" s="527" t="s">
        <v>408</v>
      </c>
      <c r="G30" s="526" t="s">
        <v>39</v>
      </c>
      <c r="H30" s="527" t="s">
        <v>409</v>
      </c>
      <c r="I30" s="88"/>
      <c r="J30" s="643">
        <f t="shared" si="1"/>
        <v>0</v>
      </c>
      <c r="K30" s="643">
        <f t="shared" si="2"/>
        <v>0</v>
      </c>
    </row>
    <row r="31" spans="1:11" ht="15.95" customHeight="1" thickBot="1">
      <c r="A31" s="573">
        <f t="shared" si="3"/>
        <v>25</v>
      </c>
      <c r="B31" s="574" t="s">
        <v>39</v>
      </c>
      <c r="C31" s="575" t="s">
        <v>407</v>
      </c>
      <c r="D31" s="576" t="s">
        <v>21</v>
      </c>
      <c r="E31" s="574" t="s">
        <v>40</v>
      </c>
      <c r="F31" s="577" t="s">
        <v>412</v>
      </c>
      <c r="G31" s="574" t="s">
        <v>40</v>
      </c>
      <c r="H31" s="577" t="s">
        <v>406</v>
      </c>
      <c r="I31" s="578"/>
      <c r="J31" s="645">
        <f t="shared" si="1"/>
        <v>0</v>
      </c>
      <c r="K31" s="645">
        <f t="shared" si="2"/>
        <v>0</v>
      </c>
    </row>
    <row r="32" spans="1:11" ht="15.6" customHeight="1" thickBot="1">
      <c r="A32" s="970" t="s">
        <v>16</v>
      </c>
      <c r="B32" s="971"/>
      <c r="C32" s="971"/>
      <c r="D32" s="971"/>
      <c r="E32" s="971"/>
      <c r="F32" s="971"/>
      <c r="G32" s="971"/>
      <c r="H32" s="972"/>
      <c r="I32" s="647">
        <f>SUM(I7:I31)</f>
        <v>0</v>
      </c>
      <c r="J32" s="646">
        <f>SUM(J7:J31)</f>
        <v>0</v>
      </c>
      <c r="K32" s="646">
        <f>SUM(K7:K31)</f>
        <v>0</v>
      </c>
    </row>
    <row r="33" spans="1:11" s="75" customFormat="1" ht="13.5">
      <c r="A33" s="61"/>
      <c r="B33" s="61"/>
      <c r="C33" s="61"/>
      <c r="D33" s="61"/>
      <c r="E33" s="61"/>
      <c r="F33" s="61"/>
      <c r="G33" s="61"/>
      <c r="H33" s="61"/>
      <c r="I33" s="74"/>
      <c r="J33" s="74"/>
      <c r="K33" s="74"/>
    </row>
    <row r="34" spans="1:11">
      <c r="A34" s="23" t="s">
        <v>664</v>
      </c>
    </row>
    <row r="35" spans="1:11">
      <c r="A35" s="23" t="s">
        <v>41</v>
      </c>
    </row>
    <row r="36" spans="1:11">
      <c r="A36" s="1" t="s">
        <v>655</v>
      </c>
      <c r="B36" s="1"/>
    </row>
    <row r="37" spans="1:11">
      <c r="A37" s="1" t="s">
        <v>656</v>
      </c>
      <c r="B37" s="1"/>
    </row>
    <row r="38" spans="1:11">
      <c r="A38" s="1" t="s">
        <v>648</v>
      </c>
      <c r="B38" s="1"/>
    </row>
    <row r="39" spans="1:11">
      <c r="A39" s="23" t="s">
        <v>594</v>
      </c>
    </row>
    <row r="40" spans="1:11">
      <c r="A40" s="23" t="s">
        <v>583</v>
      </c>
    </row>
    <row r="42" spans="1:11" ht="20.100000000000001" customHeight="1">
      <c r="J42" s="76" t="s">
        <v>43</v>
      </c>
      <c r="K42" s="76"/>
    </row>
  </sheetData>
  <customSheetViews>
    <customSheetView guid="{1E432D73-D559-4735-96E9-E42C2997E3E5}" scale="85" showPageBreaks="1" showGridLines="0" printArea="1" view="pageBreakPreview">
      <selection activeCell="K13" sqref="K13"/>
      <pageMargins left="0.7" right="0.7" top="0.75" bottom="0.75" header="0.3" footer="0.3"/>
    </customSheetView>
  </customSheetViews>
  <mergeCells count="8">
    <mergeCell ref="A1:K1"/>
    <mergeCell ref="A32:H32"/>
    <mergeCell ref="K4:K6"/>
    <mergeCell ref="A2:K2"/>
    <mergeCell ref="A4:A6"/>
    <mergeCell ref="B4:F6"/>
    <mergeCell ref="G4:H6"/>
    <mergeCell ref="J4:J6"/>
  </mergeCells>
  <phoneticPr fontId="5"/>
  <printOptions horizontalCentered="1"/>
  <pageMargins left="0.59055118110236227" right="0.39370078740157483" top="0.74803149606299213" bottom="0.74803149606299213" header="0.31496062992125984" footer="0.31496062992125984"/>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view="pageBreakPreview" zoomScaleNormal="100" zoomScaleSheetLayoutView="100" workbookViewId="0">
      <selection activeCell="A17" sqref="A17"/>
    </sheetView>
  </sheetViews>
  <sheetFormatPr defaultRowHeight="12"/>
  <cols>
    <col min="1" max="1" width="3.42578125" style="674" customWidth="1"/>
    <col min="2" max="2" width="13.85546875" style="674" customWidth="1"/>
    <col min="3" max="15" width="13.28515625" style="674" customWidth="1"/>
    <col min="16" max="16" width="15.28515625" style="674" customWidth="1"/>
    <col min="17" max="16384" width="9.140625" style="674"/>
  </cols>
  <sheetData>
    <row r="1" spans="1:16">
      <c r="P1" s="674" t="s">
        <v>611</v>
      </c>
    </row>
    <row r="2" spans="1:16" ht="17.25">
      <c r="A2" s="930" t="s">
        <v>422</v>
      </c>
      <c r="B2" s="930"/>
      <c r="C2" s="930"/>
      <c r="D2" s="930"/>
      <c r="E2" s="930"/>
      <c r="F2" s="930"/>
      <c r="G2" s="930"/>
      <c r="H2" s="930"/>
      <c r="I2" s="930"/>
      <c r="J2" s="930"/>
      <c r="K2" s="930"/>
      <c r="L2" s="930"/>
      <c r="M2" s="930"/>
      <c r="N2" s="930"/>
      <c r="O2" s="930"/>
      <c r="P2" s="930"/>
    </row>
    <row r="3" spans="1:16">
      <c r="P3" s="674" t="s">
        <v>12</v>
      </c>
    </row>
    <row r="4" spans="1:16" ht="41.25" customHeight="1">
      <c r="A4" s="980" t="s">
        <v>419</v>
      </c>
      <c r="B4" s="980"/>
      <c r="C4" s="580" t="s">
        <v>15</v>
      </c>
      <c r="D4" s="580" t="s">
        <v>46</v>
      </c>
      <c r="E4" s="580" t="s">
        <v>48</v>
      </c>
      <c r="F4" s="580" t="s">
        <v>49</v>
      </c>
      <c r="G4" s="580" t="s">
        <v>50</v>
      </c>
      <c r="H4" s="580" t="s">
        <v>51</v>
      </c>
      <c r="I4" s="580" t="s">
        <v>52</v>
      </c>
      <c r="J4" s="580" t="s">
        <v>53</v>
      </c>
      <c r="K4" s="580" t="s">
        <v>54</v>
      </c>
      <c r="L4" s="580" t="s">
        <v>55</v>
      </c>
      <c r="M4" s="580" t="s">
        <v>56</v>
      </c>
      <c r="N4" s="580" t="s">
        <v>57</v>
      </c>
      <c r="O4" s="580" t="s">
        <v>58</v>
      </c>
      <c r="P4" s="649" t="s">
        <v>415</v>
      </c>
    </row>
    <row r="5" spans="1:16" ht="39.950000000000003" customHeight="1">
      <c r="A5" s="981" t="s">
        <v>659</v>
      </c>
      <c r="B5" s="982"/>
      <c r="C5" s="677">
        <f>SUM(C6:C8)</f>
        <v>0</v>
      </c>
      <c r="D5" s="677">
        <f t="shared" ref="D5:O5" si="0">SUM(D6:D8)</f>
        <v>0</v>
      </c>
      <c r="E5" s="677">
        <f t="shared" si="0"/>
        <v>0</v>
      </c>
      <c r="F5" s="677">
        <f t="shared" si="0"/>
        <v>0</v>
      </c>
      <c r="G5" s="677">
        <f t="shared" si="0"/>
        <v>0</v>
      </c>
      <c r="H5" s="677">
        <f t="shared" si="0"/>
        <v>0</v>
      </c>
      <c r="I5" s="677">
        <f t="shared" si="0"/>
        <v>0</v>
      </c>
      <c r="J5" s="677">
        <f t="shared" si="0"/>
        <v>0</v>
      </c>
      <c r="K5" s="677">
        <f t="shared" si="0"/>
        <v>0</v>
      </c>
      <c r="L5" s="677">
        <f t="shared" si="0"/>
        <v>0</v>
      </c>
      <c r="M5" s="677">
        <f t="shared" si="0"/>
        <v>0</v>
      </c>
      <c r="N5" s="677">
        <f t="shared" si="0"/>
        <v>0</v>
      </c>
      <c r="O5" s="677">
        <f t="shared" si="0"/>
        <v>0</v>
      </c>
      <c r="P5" s="677">
        <f>SUM(C5:O5)</f>
        <v>0</v>
      </c>
    </row>
    <row r="6" spans="1:16" ht="39.950000000000003" customHeight="1">
      <c r="A6" s="982"/>
      <c r="B6" s="648" t="s">
        <v>420</v>
      </c>
      <c r="C6" s="675"/>
      <c r="D6" s="675"/>
      <c r="E6" s="675"/>
      <c r="F6" s="675"/>
      <c r="G6" s="675"/>
      <c r="H6" s="675"/>
      <c r="I6" s="675"/>
      <c r="J6" s="675"/>
      <c r="K6" s="675"/>
      <c r="L6" s="675"/>
      <c r="M6" s="675"/>
      <c r="N6" s="675"/>
      <c r="O6" s="675"/>
      <c r="P6" s="677">
        <f t="shared" ref="P6:P8" si="1">SUM(C6:O6)</f>
        <v>0</v>
      </c>
    </row>
    <row r="7" spans="1:16" ht="39.950000000000003" customHeight="1">
      <c r="A7" s="983"/>
      <c r="B7" s="648" t="s">
        <v>421</v>
      </c>
      <c r="C7" s="675"/>
      <c r="D7" s="675"/>
      <c r="E7" s="675"/>
      <c r="F7" s="675"/>
      <c r="G7" s="675"/>
      <c r="H7" s="675"/>
      <c r="I7" s="675"/>
      <c r="J7" s="675"/>
      <c r="K7" s="675"/>
      <c r="L7" s="675"/>
      <c r="M7" s="675"/>
      <c r="N7" s="675"/>
      <c r="O7" s="675"/>
      <c r="P7" s="677">
        <f t="shared" si="1"/>
        <v>0</v>
      </c>
    </row>
    <row r="8" spans="1:16" ht="39.950000000000003" customHeight="1">
      <c r="A8" s="983"/>
      <c r="B8" s="648" t="s">
        <v>416</v>
      </c>
      <c r="C8" s="675"/>
      <c r="D8" s="675"/>
      <c r="E8" s="675"/>
      <c r="F8" s="675"/>
      <c r="G8" s="675"/>
      <c r="H8" s="675"/>
      <c r="I8" s="675"/>
      <c r="J8" s="675"/>
      <c r="K8" s="675"/>
      <c r="L8" s="675"/>
      <c r="M8" s="675"/>
      <c r="N8" s="675"/>
      <c r="O8" s="675"/>
      <c r="P8" s="677">
        <f t="shared" si="1"/>
        <v>0</v>
      </c>
    </row>
    <row r="10" spans="1:16" ht="20.25" customHeight="1">
      <c r="J10" s="979" t="s">
        <v>657</v>
      </c>
      <c r="K10" s="979"/>
      <c r="L10" s="979"/>
      <c r="M10" s="979"/>
      <c r="N10" s="979"/>
      <c r="O10" s="979"/>
      <c r="P10" s="676">
        <f>P5</f>
        <v>0</v>
      </c>
    </row>
    <row r="11" spans="1:16" ht="20.25" customHeight="1">
      <c r="J11" s="979" t="s">
        <v>658</v>
      </c>
      <c r="K11" s="979"/>
      <c r="L11" s="979"/>
      <c r="M11" s="979"/>
      <c r="N11" s="979"/>
      <c r="O11" s="979"/>
      <c r="P11" s="789"/>
    </row>
    <row r="12" spans="1:16" ht="20.25" customHeight="1"/>
    <row r="13" spans="1:16" ht="14.1" customHeight="1">
      <c r="A13" s="667" t="s">
        <v>661</v>
      </c>
    </row>
    <row r="14" spans="1:16" ht="14.1" customHeight="1">
      <c r="A14" s="667" t="s">
        <v>660</v>
      </c>
    </row>
    <row r="15" spans="1:16" ht="14.1" customHeight="1">
      <c r="A15" s="667" t="s">
        <v>808</v>
      </c>
    </row>
    <row r="16" spans="1:16" ht="14.1" customHeight="1">
      <c r="A16" s="667" t="s">
        <v>805</v>
      </c>
    </row>
    <row r="17" spans="1:2" ht="14.1" customHeight="1">
      <c r="A17" s="667" t="s">
        <v>780</v>
      </c>
      <c r="B17" s="674" t="s">
        <v>804</v>
      </c>
    </row>
    <row r="18" spans="1:2" ht="14.1" customHeight="1">
      <c r="A18" s="667" t="s">
        <v>582</v>
      </c>
    </row>
    <row r="19" spans="1:2" ht="14.1" customHeight="1">
      <c r="A19" s="667" t="s">
        <v>583</v>
      </c>
    </row>
    <row r="20" spans="1:2" ht="14.1" customHeight="1"/>
    <row r="21" spans="1:2" ht="14.1" customHeight="1"/>
    <row r="22" spans="1:2" ht="14.1" customHeight="1"/>
    <row r="23" spans="1:2" ht="14.1" customHeight="1"/>
    <row r="24" spans="1:2" ht="14.1" customHeight="1"/>
  </sheetData>
  <mergeCells count="6">
    <mergeCell ref="J10:O10"/>
    <mergeCell ref="J11:O11"/>
    <mergeCell ref="A2:P2"/>
    <mergeCell ref="A4:B4"/>
    <mergeCell ref="A5:B5"/>
    <mergeCell ref="A6:A8"/>
  </mergeCells>
  <phoneticPr fontId="5"/>
  <pageMargins left="0.9055118110236221" right="0.9055118110236221" top="0.74803149606299213" bottom="0.74803149606299213" header="0.31496062992125984" footer="0.31496062992125984"/>
  <pageSetup paperSize="8"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view="pageBreakPreview" zoomScaleNormal="70" zoomScaleSheetLayoutView="100" workbookViewId="0">
      <selection activeCell="D45" sqref="D45"/>
    </sheetView>
  </sheetViews>
  <sheetFormatPr defaultRowHeight="12"/>
  <cols>
    <col min="1" max="1" width="2.140625" style="581" customWidth="1"/>
    <col min="2" max="2" width="2.28515625" style="581" customWidth="1"/>
    <col min="3" max="3" width="31.42578125" style="581" bestFit="1" customWidth="1"/>
    <col min="4" max="18" width="10.42578125" style="582" customWidth="1"/>
    <col min="19" max="255" width="9.140625" style="582"/>
    <col min="256" max="256" width="2.140625" style="582" customWidth="1"/>
    <col min="257" max="257" width="2.28515625" style="582" customWidth="1"/>
    <col min="258" max="258" width="31.42578125" style="582" bestFit="1" customWidth="1"/>
    <col min="259" max="274" width="11.5703125" style="582" customWidth="1"/>
    <col min="275" max="511" width="9.140625" style="582"/>
    <col min="512" max="512" width="2.140625" style="582" customWidth="1"/>
    <col min="513" max="513" width="2.28515625" style="582" customWidth="1"/>
    <col min="514" max="514" width="31.42578125" style="582" bestFit="1" customWidth="1"/>
    <col min="515" max="530" width="11.5703125" style="582" customWidth="1"/>
    <col min="531" max="767" width="9.140625" style="582"/>
    <col min="768" max="768" width="2.140625" style="582" customWidth="1"/>
    <col min="769" max="769" width="2.28515625" style="582" customWidth="1"/>
    <col min="770" max="770" width="31.42578125" style="582" bestFit="1" customWidth="1"/>
    <col min="771" max="786" width="11.5703125" style="582" customWidth="1"/>
    <col min="787" max="1023" width="9.140625" style="582"/>
    <col min="1024" max="1024" width="2.140625" style="582" customWidth="1"/>
    <col min="1025" max="1025" width="2.28515625" style="582" customWidth="1"/>
    <col min="1026" max="1026" width="31.42578125" style="582" bestFit="1" customWidth="1"/>
    <col min="1027" max="1042" width="11.5703125" style="582" customWidth="1"/>
    <col min="1043" max="1279" width="9.140625" style="582"/>
    <col min="1280" max="1280" width="2.140625" style="582" customWidth="1"/>
    <col min="1281" max="1281" width="2.28515625" style="582" customWidth="1"/>
    <col min="1282" max="1282" width="31.42578125" style="582" bestFit="1" customWidth="1"/>
    <col min="1283" max="1298" width="11.5703125" style="582" customWidth="1"/>
    <col min="1299" max="1535" width="9.140625" style="582"/>
    <col min="1536" max="1536" width="2.140625" style="582" customWidth="1"/>
    <col min="1537" max="1537" width="2.28515625" style="582" customWidth="1"/>
    <col min="1538" max="1538" width="31.42578125" style="582" bestFit="1" customWidth="1"/>
    <col min="1539" max="1554" width="11.5703125" style="582" customWidth="1"/>
    <col min="1555" max="1791" width="9.140625" style="582"/>
    <col min="1792" max="1792" width="2.140625" style="582" customWidth="1"/>
    <col min="1793" max="1793" width="2.28515625" style="582" customWidth="1"/>
    <col min="1794" max="1794" width="31.42578125" style="582" bestFit="1" customWidth="1"/>
    <col min="1795" max="1810" width="11.5703125" style="582" customWidth="1"/>
    <col min="1811" max="2047" width="9.140625" style="582"/>
    <col min="2048" max="2048" width="2.140625" style="582" customWidth="1"/>
    <col min="2049" max="2049" width="2.28515625" style="582" customWidth="1"/>
    <col min="2050" max="2050" width="31.42578125" style="582" bestFit="1" customWidth="1"/>
    <col min="2051" max="2066" width="11.5703125" style="582" customWidth="1"/>
    <col min="2067" max="2303" width="9.140625" style="582"/>
    <col min="2304" max="2304" width="2.140625" style="582" customWidth="1"/>
    <col min="2305" max="2305" width="2.28515625" style="582" customWidth="1"/>
    <col min="2306" max="2306" width="31.42578125" style="582" bestFit="1" customWidth="1"/>
    <col min="2307" max="2322" width="11.5703125" style="582" customWidth="1"/>
    <col min="2323" max="2559" width="9.140625" style="582"/>
    <col min="2560" max="2560" width="2.140625" style="582" customWidth="1"/>
    <col min="2561" max="2561" width="2.28515625" style="582" customWidth="1"/>
    <col min="2562" max="2562" width="31.42578125" style="582" bestFit="1" customWidth="1"/>
    <col min="2563" max="2578" width="11.5703125" style="582" customWidth="1"/>
    <col min="2579" max="2815" width="9.140625" style="582"/>
    <col min="2816" max="2816" width="2.140625" style="582" customWidth="1"/>
    <col min="2817" max="2817" width="2.28515625" style="582" customWidth="1"/>
    <col min="2818" max="2818" width="31.42578125" style="582" bestFit="1" customWidth="1"/>
    <col min="2819" max="2834" width="11.5703125" style="582" customWidth="1"/>
    <col min="2835" max="3071" width="9.140625" style="582"/>
    <col min="3072" max="3072" width="2.140625" style="582" customWidth="1"/>
    <col min="3073" max="3073" width="2.28515625" style="582" customWidth="1"/>
    <col min="3074" max="3074" width="31.42578125" style="582" bestFit="1" customWidth="1"/>
    <col min="3075" max="3090" width="11.5703125" style="582" customWidth="1"/>
    <col min="3091" max="3327" width="9.140625" style="582"/>
    <col min="3328" max="3328" width="2.140625" style="582" customWidth="1"/>
    <col min="3329" max="3329" width="2.28515625" style="582" customWidth="1"/>
    <col min="3330" max="3330" width="31.42578125" style="582" bestFit="1" customWidth="1"/>
    <col min="3331" max="3346" width="11.5703125" style="582" customWidth="1"/>
    <col min="3347" max="3583" width="9.140625" style="582"/>
    <col min="3584" max="3584" width="2.140625" style="582" customWidth="1"/>
    <col min="3585" max="3585" width="2.28515625" style="582" customWidth="1"/>
    <col min="3586" max="3586" width="31.42578125" style="582" bestFit="1" customWidth="1"/>
    <col min="3587" max="3602" width="11.5703125" style="582" customWidth="1"/>
    <col min="3603" max="3839" width="9.140625" style="582"/>
    <col min="3840" max="3840" width="2.140625" style="582" customWidth="1"/>
    <col min="3841" max="3841" width="2.28515625" style="582" customWidth="1"/>
    <col min="3842" max="3842" width="31.42578125" style="582" bestFit="1" customWidth="1"/>
    <col min="3843" max="3858" width="11.5703125" style="582" customWidth="1"/>
    <col min="3859" max="4095" width="9.140625" style="582"/>
    <col min="4096" max="4096" width="2.140625" style="582" customWidth="1"/>
    <col min="4097" max="4097" width="2.28515625" style="582" customWidth="1"/>
    <col min="4098" max="4098" width="31.42578125" style="582" bestFit="1" customWidth="1"/>
    <col min="4099" max="4114" width="11.5703125" style="582" customWidth="1"/>
    <col min="4115" max="4351" width="9.140625" style="582"/>
    <col min="4352" max="4352" width="2.140625" style="582" customWidth="1"/>
    <col min="4353" max="4353" width="2.28515625" style="582" customWidth="1"/>
    <col min="4354" max="4354" width="31.42578125" style="582" bestFit="1" customWidth="1"/>
    <col min="4355" max="4370" width="11.5703125" style="582" customWidth="1"/>
    <col min="4371" max="4607" width="9.140625" style="582"/>
    <col min="4608" max="4608" width="2.140625" style="582" customWidth="1"/>
    <col min="4609" max="4609" width="2.28515625" style="582" customWidth="1"/>
    <col min="4610" max="4610" width="31.42578125" style="582" bestFit="1" customWidth="1"/>
    <col min="4611" max="4626" width="11.5703125" style="582" customWidth="1"/>
    <col min="4627" max="4863" width="9.140625" style="582"/>
    <col min="4864" max="4864" width="2.140625" style="582" customWidth="1"/>
    <col min="4865" max="4865" width="2.28515625" style="582" customWidth="1"/>
    <col min="4866" max="4866" width="31.42578125" style="582" bestFit="1" customWidth="1"/>
    <col min="4867" max="4882" width="11.5703125" style="582" customWidth="1"/>
    <col min="4883" max="5119" width="9.140625" style="582"/>
    <col min="5120" max="5120" width="2.140625" style="582" customWidth="1"/>
    <col min="5121" max="5121" width="2.28515625" style="582" customWidth="1"/>
    <col min="5122" max="5122" width="31.42578125" style="582" bestFit="1" customWidth="1"/>
    <col min="5123" max="5138" width="11.5703125" style="582" customWidth="1"/>
    <col min="5139" max="5375" width="9.140625" style="582"/>
    <col min="5376" max="5376" width="2.140625" style="582" customWidth="1"/>
    <col min="5377" max="5377" width="2.28515625" style="582" customWidth="1"/>
    <col min="5378" max="5378" width="31.42578125" style="582" bestFit="1" customWidth="1"/>
    <col min="5379" max="5394" width="11.5703125" style="582" customWidth="1"/>
    <col min="5395" max="5631" width="9.140625" style="582"/>
    <col min="5632" max="5632" width="2.140625" style="582" customWidth="1"/>
    <col min="5633" max="5633" width="2.28515625" style="582" customWidth="1"/>
    <col min="5634" max="5634" width="31.42578125" style="582" bestFit="1" customWidth="1"/>
    <col min="5635" max="5650" width="11.5703125" style="582" customWidth="1"/>
    <col min="5651" max="5887" width="9.140625" style="582"/>
    <col min="5888" max="5888" width="2.140625" style="582" customWidth="1"/>
    <col min="5889" max="5889" width="2.28515625" style="582" customWidth="1"/>
    <col min="5890" max="5890" width="31.42578125" style="582" bestFit="1" customWidth="1"/>
    <col min="5891" max="5906" width="11.5703125" style="582" customWidth="1"/>
    <col min="5907" max="6143" width="9.140625" style="582"/>
    <col min="6144" max="6144" width="2.140625" style="582" customWidth="1"/>
    <col min="6145" max="6145" width="2.28515625" style="582" customWidth="1"/>
    <col min="6146" max="6146" width="31.42578125" style="582" bestFit="1" customWidth="1"/>
    <col min="6147" max="6162" width="11.5703125" style="582" customWidth="1"/>
    <col min="6163" max="6399" width="9.140625" style="582"/>
    <col min="6400" max="6400" width="2.140625" style="582" customWidth="1"/>
    <col min="6401" max="6401" width="2.28515625" style="582" customWidth="1"/>
    <col min="6402" max="6402" width="31.42578125" style="582" bestFit="1" customWidth="1"/>
    <col min="6403" max="6418" width="11.5703125" style="582" customWidth="1"/>
    <col min="6419" max="6655" width="9.140625" style="582"/>
    <col min="6656" max="6656" width="2.140625" style="582" customWidth="1"/>
    <col min="6657" max="6657" width="2.28515625" style="582" customWidth="1"/>
    <col min="6658" max="6658" width="31.42578125" style="582" bestFit="1" customWidth="1"/>
    <col min="6659" max="6674" width="11.5703125" style="582" customWidth="1"/>
    <col min="6675" max="6911" width="9.140625" style="582"/>
    <col min="6912" max="6912" width="2.140625" style="582" customWidth="1"/>
    <col min="6913" max="6913" width="2.28515625" style="582" customWidth="1"/>
    <col min="6914" max="6914" width="31.42578125" style="582" bestFit="1" customWidth="1"/>
    <col min="6915" max="6930" width="11.5703125" style="582" customWidth="1"/>
    <col min="6931" max="7167" width="9.140625" style="582"/>
    <col min="7168" max="7168" width="2.140625" style="582" customWidth="1"/>
    <col min="7169" max="7169" width="2.28515625" style="582" customWidth="1"/>
    <col min="7170" max="7170" width="31.42578125" style="582" bestFit="1" customWidth="1"/>
    <col min="7171" max="7186" width="11.5703125" style="582" customWidth="1"/>
    <col min="7187" max="7423" width="9.140625" style="582"/>
    <col min="7424" max="7424" width="2.140625" style="582" customWidth="1"/>
    <col min="7425" max="7425" width="2.28515625" style="582" customWidth="1"/>
    <col min="7426" max="7426" width="31.42578125" style="582" bestFit="1" customWidth="1"/>
    <col min="7427" max="7442" width="11.5703125" style="582" customWidth="1"/>
    <col min="7443" max="7679" width="9.140625" style="582"/>
    <col min="7680" max="7680" width="2.140625" style="582" customWidth="1"/>
    <col min="7681" max="7681" width="2.28515625" style="582" customWidth="1"/>
    <col min="7682" max="7682" width="31.42578125" style="582" bestFit="1" customWidth="1"/>
    <col min="7683" max="7698" width="11.5703125" style="582" customWidth="1"/>
    <col min="7699" max="7935" width="9.140625" style="582"/>
    <col min="7936" max="7936" width="2.140625" style="582" customWidth="1"/>
    <col min="7937" max="7937" width="2.28515625" style="582" customWidth="1"/>
    <col min="7938" max="7938" width="31.42578125" style="582" bestFit="1" customWidth="1"/>
    <col min="7939" max="7954" width="11.5703125" style="582" customWidth="1"/>
    <col min="7955" max="8191" width="9.140625" style="582"/>
    <col min="8192" max="8192" width="2.140625" style="582" customWidth="1"/>
    <col min="8193" max="8193" width="2.28515625" style="582" customWidth="1"/>
    <col min="8194" max="8194" width="31.42578125" style="582" bestFit="1" customWidth="1"/>
    <col min="8195" max="8210" width="11.5703125" style="582" customWidth="1"/>
    <col min="8211" max="8447" width="9.140625" style="582"/>
    <col min="8448" max="8448" width="2.140625" style="582" customWidth="1"/>
    <col min="8449" max="8449" width="2.28515625" style="582" customWidth="1"/>
    <col min="8450" max="8450" width="31.42578125" style="582" bestFit="1" customWidth="1"/>
    <col min="8451" max="8466" width="11.5703125" style="582" customWidth="1"/>
    <col min="8467" max="8703" width="9.140625" style="582"/>
    <col min="8704" max="8704" width="2.140625" style="582" customWidth="1"/>
    <col min="8705" max="8705" width="2.28515625" style="582" customWidth="1"/>
    <col min="8706" max="8706" width="31.42578125" style="582" bestFit="1" customWidth="1"/>
    <col min="8707" max="8722" width="11.5703125" style="582" customWidth="1"/>
    <col min="8723" max="8959" width="9.140625" style="582"/>
    <col min="8960" max="8960" width="2.140625" style="582" customWidth="1"/>
    <col min="8961" max="8961" width="2.28515625" style="582" customWidth="1"/>
    <col min="8962" max="8962" width="31.42578125" style="582" bestFit="1" customWidth="1"/>
    <col min="8963" max="8978" width="11.5703125" style="582" customWidth="1"/>
    <col min="8979" max="9215" width="9.140625" style="582"/>
    <col min="9216" max="9216" width="2.140625" style="582" customWidth="1"/>
    <col min="9217" max="9217" width="2.28515625" style="582" customWidth="1"/>
    <col min="9218" max="9218" width="31.42578125" style="582" bestFit="1" customWidth="1"/>
    <col min="9219" max="9234" width="11.5703125" style="582" customWidth="1"/>
    <col min="9235" max="9471" width="9.140625" style="582"/>
    <col min="9472" max="9472" width="2.140625" style="582" customWidth="1"/>
    <col min="9473" max="9473" width="2.28515625" style="582" customWidth="1"/>
    <col min="9474" max="9474" width="31.42578125" style="582" bestFit="1" customWidth="1"/>
    <col min="9475" max="9490" width="11.5703125" style="582" customWidth="1"/>
    <col min="9491" max="9727" width="9.140625" style="582"/>
    <col min="9728" max="9728" width="2.140625" style="582" customWidth="1"/>
    <col min="9729" max="9729" width="2.28515625" style="582" customWidth="1"/>
    <col min="9730" max="9730" width="31.42578125" style="582" bestFit="1" customWidth="1"/>
    <col min="9731" max="9746" width="11.5703125" style="582" customWidth="1"/>
    <col min="9747" max="9983" width="9.140625" style="582"/>
    <col min="9984" max="9984" width="2.140625" style="582" customWidth="1"/>
    <col min="9985" max="9985" width="2.28515625" style="582" customWidth="1"/>
    <col min="9986" max="9986" width="31.42578125" style="582" bestFit="1" customWidth="1"/>
    <col min="9987" max="10002" width="11.5703125" style="582" customWidth="1"/>
    <col min="10003" max="10239" width="9.140625" style="582"/>
    <col min="10240" max="10240" width="2.140625" style="582" customWidth="1"/>
    <col min="10241" max="10241" width="2.28515625" style="582" customWidth="1"/>
    <col min="10242" max="10242" width="31.42578125" style="582" bestFit="1" customWidth="1"/>
    <col min="10243" max="10258" width="11.5703125" style="582" customWidth="1"/>
    <col min="10259" max="10495" width="9.140625" style="582"/>
    <col min="10496" max="10496" width="2.140625" style="582" customWidth="1"/>
    <col min="10497" max="10497" width="2.28515625" style="582" customWidth="1"/>
    <col min="10498" max="10498" width="31.42578125" style="582" bestFit="1" customWidth="1"/>
    <col min="10499" max="10514" width="11.5703125" style="582" customWidth="1"/>
    <col min="10515" max="10751" width="9.140625" style="582"/>
    <col min="10752" max="10752" width="2.140625" style="582" customWidth="1"/>
    <col min="10753" max="10753" width="2.28515625" style="582" customWidth="1"/>
    <col min="10754" max="10754" width="31.42578125" style="582" bestFit="1" customWidth="1"/>
    <col min="10755" max="10770" width="11.5703125" style="582" customWidth="1"/>
    <col min="10771" max="11007" width="9.140625" style="582"/>
    <col min="11008" max="11008" width="2.140625" style="582" customWidth="1"/>
    <col min="11009" max="11009" width="2.28515625" style="582" customWidth="1"/>
    <col min="11010" max="11010" width="31.42578125" style="582" bestFit="1" customWidth="1"/>
    <col min="11011" max="11026" width="11.5703125" style="582" customWidth="1"/>
    <col min="11027" max="11263" width="9.140625" style="582"/>
    <col min="11264" max="11264" width="2.140625" style="582" customWidth="1"/>
    <col min="11265" max="11265" width="2.28515625" style="582" customWidth="1"/>
    <col min="11266" max="11266" width="31.42578125" style="582" bestFit="1" customWidth="1"/>
    <col min="11267" max="11282" width="11.5703125" style="582" customWidth="1"/>
    <col min="11283" max="11519" width="9.140625" style="582"/>
    <col min="11520" max="11520" width="2.140625" style="582" customWidth="1"/>
    <col min="11521" max="11521" width="2.28515625" style="582" customWidth="1"/>
    <col min="11522" max="11522" width="31.42578125" style="582" bestFit="1" customWidth="1"/>
    <col min="11523" max="11538" width="11.5703125" style="582" customWidth="1"/>
    <col min="11539" max="11775" width="9.140625" style="582"/>
    <col min="11776" max="11776" width="2.140625" style="582" customWidth="1"/>
    <col min="11777" max="11777" width="2.28515625" style="582" customWidth="1"/>
    <col min="11778" max="11778" width="31.42578125" style="582" bestFit="1" customWidth="1"/>
    <col min="11779" max="11794" width="11.5703125" style="582" customWidth="1"/>
    <col min="11795" max="12031" width="9.140625" style="582"/>
    <col min="12032" max="12032" width="2.140625" style="582" customWidth="1"/>
    <col min="12033" max="12033" width="2.28515625" style="582" customWidth="1"/>
    <col min="12034" max="12034" width="31.42578125" style="582" bestFit="1" customWidth="1"/>
    <col min="12035" max="12050" width="11.5703125" style="582" customWidth="1"/>
    <col min="12051" max="12287" width="9.140625" style="582"/>
    <col min="12288" max="12288" width="2.140625" style="582" customWidth="1"/>
    <col min="12289" max="12289" width="2.28515625" style="582" customWidth="1"/>
    <col min="12290" max="12290" width="31.42578125" style="582" bestFit="1" customWidth="1"/>
    <col min="12291" max="12306" width="11.5703125" style="582" customWidth="1"/>
    <col min="12307" max="12543" width="9.140625" style="582"/>
    <col min="12544" max="12544" width="2.140625" style="582" customWidth="1"/>
    <col min="12545" max="12545" width="2.28515625" style="582" customWidth="1"/>
    <col min="12546" max="12546" width="31.42578125" style="582" bestFit="1" customWidth="1"/>
    <col min="12547" max="12562" width="11.5703125" style="582" customWidth="1"/>
    <col min="12563" max="12799" width="9.140625" style="582"/>
    <col min="12800" max="12800" width="2.140625" style="582" customWidth="1"/>
    <col min="12801" max="12801" width="2.28515625" style="582" customWidth="1"/>
    <col min="12802" max="12802" width="31.42578125" style="582" bestFit="1" customWidth="1"/>
    <col min="12803" max="12818" width="11.5703125" style="582" customWidth="1"/>
    <col min="12819" max="13055" width="9.140625" style="582"/>
    <col min="13056" max="13056" width="2.140625" style="582" customWidth="1"/>
    <col min="13057" max="13057" width="2.28515625" style="582" customWidth="1"/>
    <col min="13058" max="13058" width="31.42578125" style="582" bestFit="1" customWidth="1"/>
    <col min="13059" max="13074" width="11.5703125" style="582" customWidth="1"/>
    <col min="13075" max="13311" width="9.140625" style="582"/>
    <col min="13312" max="13312" width="2.140625" style="582" customWidth="1"/>
    <col min="13313" max="13313" width="2.28515625" style="582" customWidth="1"/>
    <col min="13314" max="13314" width="31.42578125" style="582" bestFit="1" customWidth="1"/>
    <col min="13315" max="13330" width="11.5703125" style="582" customWidth="1"/>
    <col min="13331" max="13567" width="9.140625" style="582"/>
    <col min="13568" max="13568" width="2.140625" style="582" customWidth="1"/>
    <col min="13569" max="13569" width="2.28515625" style="582" customWidth="1"/>
    <col min="13570" max="13570" width="31.42578125" style="582" bestFit="1" customWidth="1"/>
    <col min="13571" max="13586" width="11.5703125" style="582" customWidth="1"/>
    <col min="13587" max="13823" width="9.140625" style="582"/>
    <col min="13824" max="13824" width="2.140625" style="582" customWidth="1"/>
    <col min="13825" max="13825" width="2.28515625" style="582" customWidth="1"/>
    <col min="13826" max="13826" width="31.42578125" style="582" bestFit="1" customWidth="1"/>
    <col min="13827" max="13842" width="11.5703125" style="582" customWidth="1"/>
    <col min="13843" max="14079" width="9.140625" style="582"/>
    <col min="14080" max="14080" width="2.140625" style="582" customWidth="1"/>
    <col min="14081" max="14081" width="2.28515625" style="582" customWidth="1"/>
    <col min="14082" max="14082" width="31.42578125" style="582" bestFit="1" customWidth="1"/>
    <col min="14083" max="14098" width="11.5703125" style="582" customWidth="1"/>
    <col min="14099" max="14335" width="9.140625" style="582"/>
    <col min="14336" max="14336" width="2.140625" style="582" customWidth="1"/>
    <col min="14337" max="14337" width="2.28515625" style="582" customWidth="1"/>
    <col min="14338" max="14338" width="31.42578125" style="582" bestFit="1" customWidth="1"/>
    <col min="14339" max="14354" width="11.5703125" style="582" customWidth="1"/>
    <col min="14355" max="14591" width="9.140625" style="582"/>
    <col min="14592" max="14592" width="2.140625" style="582" customWidth="1"/>
    <col min="14593" max="14593" width="2.28515625" style="582" customWidth="1"/>
    <col min="14594" max="14594" width="31.42578125" style="582" bestFit="1" customWidth="1"/>
    <col min="14595" max="14610" width="11.5703125" style="582" customWidth="1"/>
    <col min="14611" max="14847" width="9.140625" style="582"/>
    <col min="14848" max="14848" width="2.140625" style="582" customWidth="1"/>
    <col min="14849" max="14849" width="2.28515625" style="582" customWidth="1"/>
    <col min="14850" max="14850" width="31.42578125" style="582" bestFit="1" customWidth="1"/>
    <col min="14851" max="14866" width="11.5703125" style="582" customWidth="1"/>
    <col min="14867" max="15103" width="9.140625" style="582"/>
    <col min="15104" max="15104" width="2.140625" style="582" customWidth="1"/>
    <col min="15105" max="15105" width="2.28515625" style="582" customWidth="1"/>
    <col min="15106" max="15106" width="31.42578125" style="582" bestFit="1" customWidth="1"/>
    <col min="15107" max="15122" width="11.5703125" style="582" customWidth="1"/>
    <col min="15123" max="15359" width="9.140625" style="582"/>
    <col min="15360" max="15360" width="2.140625" style="582" customWidth="1"/>
    <col min="15361" max="15361" width="2.28515625" style="582" customWidth="1"/>
    <col min="15362" max="15362" width="31.42578125" style="582" bestFit="1" customWidth="1"/>
    <col min="15363" max="15378" width="11.5703125" style="582" customWidth="1"/>
    <col min="15379" max="15615" width="9.140625" style="582"/>
    <col min="15616" max="15616" width="2.140625" style="582" customWidth="1"/>
    <col min="15617" max="15617" width="2.28515625" style="582" customWidth="1"/>
    <col min="15618" max="15618" width="31.42578125" style="582" bestFit="1" customWidth="1"/>
    <col min="15619" max="15634" width="11.5703125" style="582" customWidth="1"/>
    <col min="15635" max="15871" width="9.140625" style="582"/>
    <col min="15872" max="15872" width="2.140625" style="582" customWidth="1"/>
    <col min="15873" max="15873" width="2.28515625" style="582" customWidth="1"/>
    <col min="15874" max="15874" width="31.42578125" style="582" bestFit="1" customWidth="1"/>
    <col min="15875" max="15890" width="11.5703125" style="582" customWidth="1"/>
    <col min="15891" max="16127" width="9.140625" style="582"/>
    <col min="16128" max="16128" width="2.140625" style="582" customWidth="1"/>
    <col min="16129" max="16129" width="2.28515625" style="582" customWidth="1"/>
    <col min="16130" max="16130" width="31.42578125" style="582" bestFit="1" customWidth="1"/>
    <col min="16131" max="16146" width="11.5703125" style="582" customWidth="1"/>
    <col min="16147" max="16384" width="9.140625" style="582"/>
  </cols>
  <sheetData>
    <row r="1" spans="1:18" s="1" customFormat="1">
      <c r="B1" s="928" t="s">
        <v>612</v>
      </c>
      <c r="C1" s="928"/>
      <c r="D1" s="928"/>
      <c r="E1" s="928"/>
      <c r="F1" s="928"/>
      <c r="G1" s="928"/>
      <c r="H1" s="928"/>
      <c r="I1" s="928"/>
      <c r="J1" s="928"/>
      <c r="K1" s="928"/>
      <c r="L1" s="928"/>
      <c r="M1" s="928"/>
      <c r="N1" s="928"/>
      <c r="O1" s="928"/>
      <c r="P1" s="928"/>
      <c r="Q1" s="928"/>
      <c r="R1" s="928"/>
    </row>
    <row r="2" spans="1:18" s="1" customFormat="1" ht="17.25">
      <c r="B2" s="926" t="s">
        <v>47</v>
      </c>
      <c r="C2" s="926"/>
      <c r="D2" s="926"/>
      <c r="E2" s="926"/>
      <c r="F2" s="926"/>
      <c r="G2" s="926"/>
      <c r="H2" s="926"/>
      <c r="I2" s="926"/>
      <c r="J2" s="926"/>
      <c r="K2" s="926"/>
      <c r="L2" s="926"/>
      <c r="M2" s="926"/>
      <c r="N2" s="926"/>
      <c r="O2" s="926"/>
      <c r="P2" s="926"/>
      <c r="Q2" s="926"/>
      <c r="R2" s="926"/>
    </row>
    <row r="3" spans="1:18" ht="13.5">
      <c r="R3" s="583"/>
    </row>
    <row r="4" spans="1:18" ht="13.5">
      <c r="A4" s="584" t="s">
        <v>463</v>
      </c>
    </row>
    <row r="6" spans="1:18" ht="12.75" thickBot="1">
      <c r="A6" s="581" t="s">
        <v>464</v>
      </c>
      <c r="D6" s="585"/>
      <c r="E6" s="585" t="s">
        <v>465</v>
      </c>
      <c r="F6" s="585" t="s">
        <v>466</v>
      </c>
      <c r="G6" s="585" t="s">
        <v>467</v>
      </c>
      <c r="H6" s="585" t="s">
        <v>468</v>
      </c>
      <c r="I6" s="585" t="s">
        <v>469</v>
      </c>
      <c r="J6" s="585" t="s">
        <v>470</v>
      </c>
      <c r="K6" s="585" t="s">
        <v>471</v>
      </c>
      <c r="L6" s="585" t="s">
        <v>472</v>
      </c>
      <c r="M6" s="585" t="s">
        <v>473</v>
      </c>
      <c r="N6" s="585" t="s">
        <v>474</v>
      </c>
      <c r="O6" s="585" t="s">
        <v>475</v>
      </c>
      <c r="P6" s="585" t="s">
        <v>476</v>
      </c>
      <c r="Q6" s="585" t="s">
        <v>477</v>
      </c>
      <c r="R6" s="585" t="s">
        <v>478</v>
      </c>
    </row>
    <row r="7" spans="1:18">
      <c r="A7" s="586"/>
      <c r="B7" s="587"/>
      <c r="C7" s="588" t="s">
        <v>479</v>
      </c>
      <c r="D7" s="589" t="s">
        <v>480</v>
      </c>
      <c r="E7" s="590" t="s">
        <v>481</v>
      </c>
      <c r="F7" s="590" t="s">
        <v>482</v>
      </c>
      <c r="G7" s="590" t="s">
        <v>483</v>
      </c>
      <c r="H7" s="590" t="s">
        <v>484</v>
      </c>
      <c r="I7" s="590" t="s">
        <v>485</v>
      </c>
      <c r="J7" s="590" t="s">
        <v>486</v>
      </c>
      <c r="K7" s="590" t="s">
        <v>487</v>
      </c>
      <c r="L7" s="590" t="s">
        <v>488</v>
      </c>
      <c r="M7" s="590" t="s">
        <v>489</v>
      </c>
      <c r="N7" s="590" t="s">
        <v>490</v>
      </c>
      <c r="O7" s="590" t="s">
        <v>491</v>
      </c>
      <c r="P7" s="590" t="s">
        <v>492</v>
      </c>
      <c r="Q7" s="590" t="s">
        <v>493</v>
      </c>
      <c r="R7" s="591" t="s">
        <v>260</v>
      </c>
    </row>
    <row r="8" spans="1:18" ht="12.75" thickBot="1">
      <c r="A8" s="984" t="s">
        <v>494</v>
      </c>
      <c r="B8" s="985"/>
      <c r="C8" s="592"/>
      <c r="D8" s="593"/>
      <c r="E8" s="594"/>
      <c r="F8" s="594"/>
      <c r="G8" s="594"/>
      <c r="H8" s="594"/>
      <c r="I8" s="594"/>
      <c r="J8" s="594"/>
      <c r="K8" s="594"/>
      <c r="L8" s="594"/>
      <c r="M8" s="594"/>
      <c r="N8" s="594"/>
      <c r="O8" s="594"/>
      <c r="P8" s="594"/>
      <c r="Q8" s="594"/>
      <c r="R8" s="592"/>
    </row>
    <row r="9" spans="1:18" ht="14.25" thickTop="1">
      <c r="A9" s="595"/>
      <c r="B9" s="596" t="s">
        <v>495</v>
      </c>
      <c r="C9" s="597"/>
      <c r="D9" s="678"/>
      <c r="E9" s="679"/>
      <c r="F9" s="679"/>
      <c r="G9" s="679"/>
      <c r="H9" s="679"/>
      <c r="I9" s="679"/>
      <c r="J9" s="679"/>
      <c r="K9" s="679"/>
      <c r="L9" s="679"/>
      <c r="M9" s="679"/>
      <c r="N9" s="679"/>
      <c r="O9" s="679"/>
      <c r="P9" s="679"/>
      <c r="Q9" s="679"/>
      <c r="R9" s="680"/>
    </row>
    <row r="10" spans="1:18" ht="13.5">
      <c r="A10" s="598"/>
      <c r="B10" s="599"/>
      <c r="C10" s="600" t="s">
        <v>496</v>
      </c>
      <c r="D10" s="681"/>
      <c r="E10" s="682"/>
      <c r="F10" s="682"/>
      <c r="G10" s="682"/>
      <c r="H10" s="682"/>
      <c r="I10" s="682"/>
      <c r="J10" s="682"/>
      <c r="K10" s="682"/>
      <c r="L10" s="682"/>
      <c r="M10" s="682"/>
      <c r="N10" s="682"/>
      <c r="O10" s="682"/>
      <c r="P10" s="682"/>
      <c r="Q10" s="682"/>
      <c r="R10" s="683"/>
    </row>
    <row r="11" spans="1:18" ht="16.5">
      <c r="A11" s="598"/>
      <c r="B11" s="599"/>
      <c r="C11" s="601" t="s">
        <v>497</v>
      </c>
      <c r="D11" s="684"/>
      <c r="E11" s="685"/>
      <c r="F11" s="685"/>
      <c r="G11" s="686"/>
      <c r="H11" s="685"/>
      <c r="I11" s="685"/>
      <c r="J11" s="685"/>
      <c r="K11" s="685"/>
      <c r="L11" s="685"/>
      <c r="M11" s="685"/>
      <c r="N11" s="685"/>
      <c r="O11" s="685"/>
      <c r="P11" s="685"/>
      <c r="Q11" s="685"/>
      <c r="R11" s="687"/>
    </row>
    <row r="12" spans="1:18" ht="13.5">
      <c r="A12" s="598"/>
      <c r="B12" s="599"/>
      <c r="C12" s="601" t="s">
        <v>498</v>
      </c>
      <c r="D12" s="684"/>
      <c r="E12" s="685"/>
      <c r="F12" s="685"/>
      <c r="G12" s="685"/>
      <c r="H12" s="685"/>
      <c r="I12" s="685"/>
      <c r="J12" s="685"/>
      <c r="K12" s="685"/>
      <c r="L12" s="685"/>
      <c r="M12" s="685"/>
      <c r="N12" s="685"/>
      <c r="O12" s="685"/>
      <c r="P12" s="685"/>
      <c r="Q12" s="685"/>
      <c r="R12" s="687"/>
    </row>
    <row r="13" spans="1:18" ht="13.5">
      <c r="A13" s="598"/>
      <c r="B13" s="599"/>
      <c r="C13" s="602" t="s">
        <v>499</v>
      </c>
      <c r="D13" s="684"/>
      <c r="E13" s="685"/>
      <c r="F13" s="685"/>
      <c r="G13" s="685"/>
      <c r="H13" s="685"/>
      <c r="I13" s="685"/>
      <c r="J13" s="685"/>
      <c r="K13" s="685"/>
      <c r="L13" s="685"/>
      <c r="M13" s="685"/>
      <c r="N13" s="685"/>
      <c r="O13" s="685"/>
      <c r="P13" s="685"/>
      <c r="Q13" s="685"/>
      <c r="R13" s="687"/>
    </row>
    <row r="14" spans="1:18" ht="13.5">
      <c r="A14" s="598"/>
      <c r="B14" s="599"/>
      <c r="C14" s="602" t="s">
        <v>500</v>
      </c>
      <c r="D14" s="684"/>
      <c r="E14" s="685"/>
      <c r="F14" s="685"/>
      <c r="G14" s="685"/>
      <c r="H14" s="685"/>
      <c r="I14" s="685"/>
      <c r="J14" s="685"/>
      <c r="K14" s="685"/>
      <c r="L14" s="685"/>
      <c r="M14" s="685"/>
      <c r="N14" s="685"/>
      <c r="O14" s="685"/>
      <c r="P14" s="685"/>
      <c r="Q14" s="685"/>
      <c r="R14" s="687"/>
    </row>
    <row r="15" spans="1:18" ht="13.5">
      <c r="A15" s="603"/>
      <c r="B15" s="599"/>
      <c r="C15" s="604" t="s">
        <v>501</v>
      </c>
      <c r="D15" s="688"/>
      <c r="E15" s="689"/>
      <c r="F15" s="689"/>
      <c r="G15" s="689"/>
      <c r="H15" s="689"/>
      <c r="I15" s="689"/>
      <c r="J15" s="689"/>
      <c r="K15" s="689"/>
      <c r="L15" s="689"/>
      <c r="M15" s="689"/>
      <c r="N15" s="689"/>
      <c r="O15" s="689"/>
      <c r="P15" s="689"/>
      <c r="Q15" s="689"/>
      <c r="R15" s="690"/>
    </row>
    <row r="16" spans="1:18" ht="13.5">
      <c r="A16" s="598"/>
      <c r="B16" s="605" t="s">
        <v>502</v>
      </c>
      <c r="C16" s="606"/>
      <c r="D16" s="691"/>
      <c r="E16" s="692"/>
      <c r="F16" s="692"/>
      <c r="G16" s="692"/>
      <c r="H16" s="692"/>
      <c r="I16" s="692"/>
      <c r="J16" s="692"/>
      <c r="K16" s="692"/>
      <c r="L16" s="692"/>
      <c r="M16" s="692"/>
      <c r="N16" s="692"/>
      <c r="O16" s="692"/>
      <c r="P16" s="692"/>
      <c r="Q16" s="692"/>
      <c r="R16" s="693"/>
    </row>
    <row r="17" spans="1:18" ht="13.5">
      <c r="A17" s="598"/>
      <c r="B17" s="599"/>
      <c r="C17" s="600" t="s">
        <v>503</v>
      </c>
      <c r="D17" s="681"/>
      <c r="E17" s="682"/>
      <c r="F17" s="682"/>
      <c r="G17" s="682"/>
      <c r="H17" s="682"/>
      <c r="I17" s="682"/>
      <c r="J17" s="682"/>
      <c r="K17" s="682"/>
      <c r="L17" s="682"/>
      <c r="M17" s="682"/>
      <c r="N17" s="682"/>
      <c r="O17" s="682"/>
      <c r="P17" s="682"/>
      <c r="Q17" s="682"/>
      <c r="R17" s="683"/>
    </row>
    <row r="18" spans="1:18" ht="13.5">
      <c r="A18" s="598"/>
      <c r="B18" s="599"/>
      <c r="C18" s="604" t="s">
        <v>504</v>
      </c>
      <c r="D18" s="688"/>
      <c r="E18" s="689"/>
      <c r="F18" s="689"/>
      <c r="G18" s="689"/>
      <c r="H18" s="689"/>
      <c r="I18" s="689"/>
      <c r="J18" s="689"/>
      <c r="K18" s="689"/>
      <c r="L18" s="689"/>
      <c r="M18" s="689"/>
      <c r="N18" s="689"/>
      <c r="O18" s="689"/>
      <c r="P18" s="689"/>
      <c r="Q18" s="689"/>
      <c r="R18" s="690"/>
    </row>
    <row r="19" spans="1:18" ht="13.5">
      <c r="A19" s="598"/>
      <c r="B19" s="599"/>
      <c r="C19" s="604" t="s">
        <v>505</v>
      </c>
      <c r="D19" s="688"/>
      <c r="E19" s="689"/>
      <c r="F19" s="689"/>
      <c r="G19" s="689"/>
      <c r="H19" s="689"/>
      <c r="I19" s="689"/>
      <c r="J19" s="689"/>
      <c r="K19" s="689"/>
      <c r="L19" s="689"/>
      <c r="M19" s="689"/>
      <c r="N19" s="689"/>
      <c r="O19" s="689"/>
      <c r="P19" s="689"/>
      <c r="Q19" s="689"/>
      <c r="R19" s="690"/>
    </row>
    <row r="20" spans="1:18" ht="13.5">
      <c r="A20" s="603"/>
      <c r="B20" s="599"/>
      <c r="C20" s="604" t="s">
        <v>506</v>
      </c>
      <c r="D20" s="688"/>
      <c r="E20" s="689"/>
      <c r="F20" s="689"/>
      <c r="G20" s="689"/>
      <c r="H20" s="689"/>
      <c r="I20" s="689"/>
      <c r="J20" s="689"/>
      <c r="K20" s="689"/>
      <c r="L20" s="689"/>
      <c r="M20" s="689"/>
      <c r="N20" s="689"/>
      <c r="O20" s="689"/>
      <c r="P20" s="689"/>
      <c r="Q20" s="689"/>
      <c r="R20" s="690"/>
    </row>
    <row r="21" spans="1:18" ht="13.5">
      <c r="A21" s="607"/>
      <c r="B21" s="608" t="s">
        <v>507</v>
      </c>
      <c r="C21" s="609"/>
      <c r="D21" s="691"/>
      <c r="E21" s="692"/>
      <c r="F21" s="692"/>
      <c r="G21" s="692"/>
      <c r="H21" s="692"/>
      <c r="I21" s="692"/>
      <c r="J21" s="692"/>
      <c r="K21" s="692"/>
      <c r="L21" s="692"/>
      <c r="M21" s="692"/>
      <c r="N21" s="692"/>
      <c r="O21" s="692"/>
      <c r="P21" s="692"/>
      <c r="Q21" s="692"/>
      <c r="R21" s="693"/>
    </row>
    <row r="22" spans="1:18" ht="13.5">
      <c r="A22" s="607"/>
      <c r="B22" s="610" t="s">
        <v>508</v>
      </c>
      <c r="C22" s="606"/>
      <c r="D22" s="691"/>
      <c r="E22" s="692"/>
      <c r="F22" s="692"/>
      <c r="G22" s="692"/>
      <c r="H22" s="692"/>
      <c r="I22" s="692"/>
      <c r="J22" s="692"/>
      <c r="K22" s="692"/>
      <c r="L22" s="692"/>
      <c r="M22" s="692"/>
      <c r="N22" s="692"/>
      <c r="O22" s="692"/>
      <c r="P22" s="692"/>
      <c r="Q22" s="692"/>
      <c r="R22" s="693"/>
    </row>
    <row r="23" spans="1:18" ht="14.25" thickBot="1">
      <c r="A23" s="611"/>
      <c r="B23" s="612" t="s">
        <v>509</v>
      </c>
      <c r="C23" s="613"/>
      <c r="D23" s="694"/>
      <c r="E23" s="695"/>
      <c r="F23" s="695"/>
      <c r="G23" s="695"/>
      <c r="H23" s="695"/>
      <c r="I23" s="695"/>
      <c r="J23" s="695"/>
      <c r="K23" s="695"/>
      <c r="L23" s="695"/>
      <c r="M23" s="695"/>
      <c r="N23" s="695"/>
      <c r="O23" s="695"/>
      <c r="P23" s="695"/>
      <c r="Q23" s="695"/>
      <c r="R23" s="696"/>
    </row>
    <row r="24" spans="1:18">
      <c r="A24" s="614"/>
      <c r="B24" s="615"/>
      <c r="C24" s="615"/>
      <c r="D24" s="615"/>
      <c r="E24" s="615"/>
      <c r="F24" s="615"/>
      <c r="G24" s="615"/>
      <c r="H24" s="615"/>
      <c r="I24" s="615"/>
      <c r="J24" s="615"/>
      <c r="K24" s="615"/>
      <c r="L24" s="615"/>
      <c r="M24" s="615"/>
      <c r="N24" s="615"/>
      <c r="O24" s="615"/>
      <c r="P24" s="615"/>
      <c r="Q24" s="615"/>
      <c r="R24" s="615"/>
    </row>
    <row r="25" spans="1:18">
      <c r="A25" s="614"/>
      <c r="B25" s="615"/>
      <c r="C25" s="615"/>
      <c r="D25" s="615"/>
      <c r="E25" s="615"/>
      <c r="F25" s="615"/>
      <c r="G25" s="615"/>
      <c r="H25" s="615"/>
      <c r="I25" s="615"/>
      <c r="J25" s="615"/>
      <c r="K25" s="615"/>
      <c r="L25" s="615"/>
      <c r="M25" s="615"/>
      <c r="N25" s="615"/>
      <c r="O25" s="615"/>
      <c r="P25" s="615"/>
      <c r="Q25" s="615"/>
      <c r="R25" s="615"/>
    </row>
    <row r="26" spans="1:18" ht="12.75" thickBot="1">
      <c r="A26" s="616" t="s">
        <v>510</v>
      </c>
      <c r="B26" s="615"/>
      <c r="C26" s="615"/>
      <c r="D26" s="585"/>
      <c r="E26" s="585" t="s">
        <v>465</v>
      </c>
      <c r="F26" s="585" t="s">
        <v>466</v>
      </c>
      <c r="G26" s="585" t="s">
        <v>467</v>
      </c>
      <c r="H26" s="585" t="s">
        <v>468</v>
      </c>
      <c r="I26" s="585" t="s">
        <v>469</v>
      </c>
      <c r="J26" s="585" t="s">
        <v>470</v>
      </c>
      <c r="K26" s="585" t="s">
        <v>471</v>
      </c>
      <c r="L26" s="585" t="s">
        <v>472</v>
      </c>
      <c r="M26" s="585" t="s">
        <v>473</v>
      </c>
      <c r="N26" s="585" t="s">
        <v>474</v>
      </c>
      <c r="O26" s="585" t="s">
        <v>475</v>
      </c>
      <c r="P26" s="585" t="s">
        <v>476</v>
      </c>
      <c r="Q26" s="585" t="s">
        <v>477</v>
      </c>
      <c r="R26" s="585" t="s">
        <v>478</v>
      </c>
    </row>
    <row r="27" spans="1:18">
      <c r="A27" s="617"/>
      <c r="B27" s="618"/>
      <c r="C27" s="619" t="s">
        <v>479</v>
      </c>
      <c r="D27" s="589" t="str">
        <f>D7</f>
        <v>平成30年度</v>
      </c>
      <c r="E27" s="620" t="str">
        <f t="shared" ref="E27:Q27" si="0">E7</f>
        <v>平成31年度</v>
      </c>
      <c r="F27" s="620" t="str">
        <f t="shared" si="0"/>
        <v>平成32年度</v>
      </c>
      <c r="G27" s="620" t="str">
        <f t="shared" si="0"/>
        <v>平成33年度</v>
      </c>
      <c r="H27" s="620" t="str">
        <f t="shared" si="0"/>
        <v>平成34年度</v>
      </c>
      <c r="I27" s="620" t="str">
        <f t="shared" si="0"/>
        <v>平成35年度</v>
      </c>
      <c r="J27" s="620" t="str">
        <f t="shared" si="0"/>
        <v>平成36年度</v>
      </c>
      <c r="K27" s="620" t="str">
        <f t="shared" si="0"/>
        <v>平成37年度</v>
      </c>
      <c r="L27" s="620" t="str">
        <f t="shared" si="0"/>
        <v>平成38年度</v>
      </c>
      <c r="M27" s="620" t="str">
        <f t="shared" si="0"/>
        <v>平成39年度</v>
      </c>
      <c r="N27" s="620" t="str">
        <f t="shared" si="0"/>
        <v>平成40年度</v>
      </c>
      <c r="O27" s="620" t="str">
        <f t="shared" si="0"/>
        <v>平成41年度</v>
      </c>
      <c r="P27" s="620" t="str">
        <f t="shared" si="0"/>
        <v>平成42年度</v>
      </c>
      <c r="Q27" s="590" t="str">
        <f t="shared" si="0"/>
        <v>平成43年度</v>
      </c>
      <c r="R27" s="591" t="s">
        <v>260</v>
      </c>
    </row>
    <row r="28" spans="1:18" ht="12.75" thickBot="1">
      <c r="A28" s="621"/>
      <c r="B28" s="622" t="s">
        <v>511</v>
      </c>
      <c r="C28" s="623"/>
      <c r="D28" s="593"/>
      <c r="E28" s="624"/>
      <c r="F28" s="624"/>
      <c r="G28" s="624"/>
      <c r="H28" s="624"/>
      <c r="I28" s="624"/>
      <c r="J28" s="624"/>
      <c r="K28" s="624"/>
      <c r="L28" s="624"/>
      <c r="M28" s="624"/>
      <c r="N28" s="624"/>
      <c r="O28" s="624"/>
      <c r="P28" s="624"/>
      <c r="Q28" s="594"/>
      <c r="R28" s="592"/>
    </row>
    <row r="29" spans="1:18" ht="14.25" thickTop="1">
      <c r="A29" s="625"/>
      <c r="B29" s="626" t="s">
        <v>512</v>
      </c>
      <c r="C29" s="627"/>
      <c r="D29" s="697"/>
      <c r="E29" s="697"/>
      <c r="F29" s="697"/>
      <c r="G29" s="697"/>
      <c r="H29" s="697"/>
      <c r="I29" s="697"/>
      <c r="J29" s="697"/>
      <c r="K29" s="697"/>
      <c r="L29" s="697"/>
      <c r="M29" s="697"/>
      <c r="N29" s="697"/>
      <c r="O29" s="697"/>
      <c r="P29" s="697"/>
      <c r="Q29" s="698"/>
      <c r="R29" s="699"/>
    </row>
    <row r="30" spans="1:18" ht="13.5">
      <c r="A30" s="625"/>
      <c r="B30" s="626"/>
      <c r="C30" s="628" t="s">
        <v>513</v>
      </c>
      <c r="D30" s="700"/>
      <c r="E30" s="701"/>
      <c r="F30" s="701"/>
      <c r="G30" s="701"/>
      <c r="H30" s="701"/>
      <c r="I30" s="701"/>
      <c r="J30" s="701"/>
      <c r="K30" s="701"/>
      <c r="L30" s="701"/>
      <c r="M30" s="701"/>
      <c r="N30" s="701"/>
      <c r="O30" s="701"/>
      <c r="P30" s="701"/>
      <c r="Q30" s="701"/>
      <c r="R30" s="702"/>
    </row>
    <row r="31" spans="1:18" ht="13.5">
      <c r="A31" s="625"/>
      <c r="B31" s="626"/>
      <c r="C31" s="629" t="s">
        <v>514</v>
      </c>
      <c r="D31" s="703"/>
      <c r="E31" s="704"/>
      <c r="F31" s="704"/>
      <c r="G31" s="704"/>
      <c r="H31" s="704"/>
      <c r="I31" s="704"/>
      <c r="J31" s="704"/>
      <c r="K31" s="704"/>
      <c r="L31" s="704"/>
      <c r="M31" s="704"/>
      <c r="N31" s="704"/>
      <c r="O31" s="704"/>
      <c r="P31" s="704"/>
      <c r="Q31" s="704"/>
      <c r="R31" s="705"/>
    </row>
    <row r="32" spans="1:18" ht="13.5">
      <c r="A32" s="625"/>
      <c r="B32" s="626"/>
      <c r="C32" s="629" t="s">
        <v>515</v>
      </c>
      <c r="D32" s="703"/>
      <c r="E32" s="704"/>
      <c r="F32" s="704"/>
      <c r="G32" s="704"/>
      <c r="H32" s="704"/>
      <c r="I32" s="704"/>
      <c r="J32" s="704"/>
      <c r="K32" s="704"/>
      <c r="L32" s="704"/>
      <c r="M32" s="704"/>
      <c r="N32" s="704"/>
      <c r="O32" s="704"/>
      <c r="P32" s="704"/>
      <c r="Q32" s="704"/>
      <c r="R32" s="705"/>
    </row>
    <row r="33" spans="1:18" ht="13.5">
      <c r="A33" s="630"/>
      <c r="B33" s="631"/>
      <c r="C33" s="632" t="s">
        <v>506</v>
      </c>
      <c r="D33" s="706"/>
      <c r="E33" s="707"/>
      <c r="F33" s="707"/>
      <c r="G33" s="707"/>
      <c r="H33" s="707"/>
      <c r="I33" s="707"/>
      <c r="J33" s="707"/>
      <c r="K33" s="707"/>
      <c r="L33" s="707"/>
      <c r="M33" s="707"/>
      <c r="N33" s="707"/>
      <c r="O33" s="707"/>
      <c r="P33" s="707"/>
      <c r="Q33" s="707"/>
      <c r="R33" s="708"/>
    </row>
    <row r="34" spans="1:18" ht="13.5">
      <c r="A34" s="625"/>
      <c r="B34" s="626" t="s">
        <v>516</v>
      </c>
      <c r="C34" s="627"/>
      <c r="D34" s="697"/>
      <c r="E34" s="697"/>
      <c r="F34" s="697"/>
      <c r="G34" s="697"/>
      <c r="H34" s="697"/>
      <c r="I34" s="697"/>
      <c r="J34" s="697"/>
      <c r="K34" s="697"/>
      <c r="L34" s="697"/>
      <c r="M34" s="697"/>
      <c r="N34" s="697"/>
      <c r="O34" s="697"/>
      <c r="P34" s="697"/>
      <c r="Q34" s="698"/>
      <c r="R34" s="699"/>
    </row>
    <row r="35" spans="1:18" ht="13.5">
      <c r="A35" s="625"/>
      <c r="B35" s="626"/>
      <c r="C35" s="628" t="s">
        <v>517</v>
      </c>
      <c r="D35" s="700"/>
      <c r="E35" s="701"/>
      <c r="F35" s="701"/>
      <c r="G35" s="701"/>
      <c r="H35" s="701"/>
      <c r="I35" s="701"/>
      <c r="J35" s="701"/>
      <c r="K35" s="701"/>
      <c r="L35" s="701"/>
      <c r="M35" s="701"/>
      <c r="N35" s="701"/>
      <c r="O35" s="701"/>
      <c r="P35" s="701"/>
      <c r="Q35" s="701"/>
      <c r="R35" s="702"/>
    </row>
    <row r="36" spans="1:18" ht="13.5">
      <c r="A36" s="625"/>
      <c r="B36" s="626"/>
      <c r="C36" s="629" t="s">
        <v>518</v>
      </c>
      <c r="D36" s="703"/>
      <c r="E36" s="704"/>
      <c r="F36" s="704"/>
      <c r="G36" s="704"/>
      <c r="H36" s="704"/>
      <c r="I36" s="704"/>
      <c r="J36" s="704"/>
      <c r="K36" s="704"/>
      <c r="L36" s="704"/>
      <c r="M36" s="704"/>
      <c r="N36" s="704"/>
      <c r="O36" s="704"/>
      <c r="P36" s="704"/>
      <c r="Q36" s="704"/>
      <c r="R36" s="705"/>
    </row>
    <row r="37" spans="1:18" ht="13.5">
      <c r="A37" s="625"/>
      <c r="B37" s="626"/>
      <c r="C37" s="629" t="s">
        <v>519</v>
      </c>
      <c r="D37" s="703"/>
      <c r="E37" s="704"/>
      <c r="F37" s="704"/>
      <c r="G37" s="704"/>
      <c r="H37" s="704"/>
      <c r="I37" s="704"/>
      <c r="J37" s="704"/>
      <c r="K37" s="704"/>
      <c r="L37" s="704"/>
      <c r="M37" s="704"/>
      <c r="N37" s="704"/>
      <c r="O37" s="704"/>
      <c r="P37" s="704"/>
      <c r="Q37" s="704"/>
      <c r="R37" s="705"/>
    </row>
    <row r="38" spans="1:18" ht="13.5">
      <c r="A38" s="625"/>
      <c r="B38" s="615"/>
      <c r="C38" s="632" t="s">
        <v>506</v>
      </c>
      <c r="D38" s="706"/>
      <c r="E38" s="707"/>
      <c r="F38" s="707"/>
      <c r="G38" s="707"/>
      <c r="H38" s="707"/>
      <c r="I38" s="707"/>
      <c r="J38" s="707"/>
      <c r="K38" s="707"/>
      <c r="L38" s="707"/>
      <c r="M38" s="707"/>
      <c r="N38" s="707"/>
      <c r="O38" s="707"/>
      <c r="P38" s="707"/>
      <c r="Q38" s="707"/>
      <c r="R38" s="708"/>
    </row>
    <row r="39" spans="1:18" ht="13.5">
      <c r="A39" s="634"/>
      <c r="B39" s="635" t="s">
        <v>520</v>
      </c>
      <c r="C39" s="636"/>
      <c r="D39" s="709"/>
      <c r="E39" s="709"/>
      <c r="F39" s="709"/>
      <c r="G39" s="709"/>
      <c r="H39" s="709"/>
      <c r="I39" s="709"/>
      <c r="J39" s="709"/>
      <c r="K39" s="709"/>
      <c r="L39" s="709"/>
      <c r="M39" s="709"/>
      <c r="N39" s="709"/>
      <c r="O39" s="709"/>
      <c r="P39" s="709"/>
      <c r="Q39" s="710"/>
      <c r="R39" s="711"/>
    </row>
    <row r="40" spans="1:18" ht="13.5">
      <c r="A40" s="630"/>
      <c r="B40" s="631" t="s">
        <v>521</v>
      </c>
      <c r="C40" s="633"/>
      <c r="D40" s="706"/>
      <c r="E40" s="706"/>
      <c r="F40" s="706"/>
      <c r="G40" s="706"/>
      <c r="H40" s="706"/>
      <c r="I40" s="706"/>
      <c r="J40" s="706"/>
      <c r="K40" s="706"/>
      <c r="L40" s="706"/>
      <c r="M40" s="706"/>
      <c r="N40" s="706"/>
      <c r="O40" s="706"/>
      <c r="P40" s="706"/>
      <c r="Q40" s="707"/>
      <c r="R40" s="708"/>
    </row>
    <row r="41" spans="1:18" ht="13.5">
      <c r="A41" s="634"/>
      <c r="B41" s="635" t="s">
        <v>522</v>
      </c>
      <c r="C41" s="636"/>
      <c r="D41" s="709"/>
      <c r="E41" s="709"/>
      <c r="F41" s="709"/>
      <c r="G41" s="709"/>
      <c r="H41" s="709"/>
      <c r="I41" s="709"/>
      <c r="J41" s="709"/>
      <c r="K41" s="709"/>
      <c r="L41" s="709"/>
      <c r="M41" s="709"/>
      <c r="N41" s="709"/>
      <c r="O41" s="709"/>
      <c r="P41" s="709"/>
      <c r="Q41" s="710"/>
      <c r="R41" s="711"/>
    </row>
    <row r="42" spans="1:18" ht="14.25" thickBot="1">
      <c r="A42" s="638"/>
      <c r="B42" s="639" t="s">
        <v>523</v>
      </c>
      <c r="C42" s="640"/>
      <c r="D42" s="712"/>
      <c r="E42" s="712"/>
      <c r="F42" s="712"/>
      <c r="G42" s="712"/>
      <c r="H42" s="712"/>
      <c r="I42" s="712"/>
      <c r="J42" s="712"/>
      <c r="K42" s="712"/>
      <c r="L42" s="712"/>
      <c r="M42" s="712"/>
      <c r="N42" s="712"/>
      <c r="O42" s="712"/>
      <c r="P42" s="712"/>
      <c r="Q42" s="713"/>
      <c r="R42" s="714"/>
    </row>
    <row r="43" spans="1:18">
      <c r="A43" s="626"/>
      <c r="B43" s="626"/>
      <c r="C43" s="626"/>
      <c r="D43" s="626"/>
      <c r="E43" s="626"/>
      <c r="F43" s="626"/>
      <c r="G43" s="626"/>
      <c r="H43" s="626"/>
      <c r="I43" s="626"/>
      <c r="J43" s="626"/>
      <c r="K43" s="626"/>
      <c r="L43" s="626"/>
      <c r="M43" s="626"/>
      <c r="N43" s="626"/>
      <c r="O43" s="626"/>
      <c r="P43" s="626"/>
      <c r="Q43" s="626"/>
      <c r="R43" s="626"/>
    </row>
    <row r="44" spans="1:18">
      <c r="A44" s="626" t="s">
        <v>524</v>
      </c>
      <c r="B44" s="626"/>
      <c r="C44" s="626"/>
      <c r="D44" s="626"/>
      <c r="E44" s="626"/>
      <c r="F44" s="626"/>
      <c r="G44" s="626"/>
      <c r="H44" s="626"/>
      <c r="I44" s="626"/>
      <c r="J44" s="626"/>
      <c r="K44" s="626"/>
      <c r="L44" s="626"/>
      <c r="M44" s="626"/>
      <c r="N44" s="626"/>
      <c r="O44" s="626"/>
      <c r="P44" s="626"/>
      <c r="Q44" s="626"/>
      <c r="R44" s="626"/>
    </row>
    <row r="45" spans="1:18" ht="13.5">
      <c r="A45" s="626"/>
      <c r="B45" s="626"/>
      <c r="C45" s="637" t="s">
        <v>525</v>
      </c>
      <c r="D45" s="657"/>
      <c r="E45" s="657"/>
      <c r="F45" s="657"/>
      <c r="G45" s="657"/>
      <c r="H45" s="657"/>
      <c r="I45" s="657"/>
      <c r="J45" s="657"/>
      <c r="K45" s="657"/>
      <c r="L45" s="657"/>
      <c r="M45" s="657"/>
      <c r="N45" s="657"/>
      <c r="O45" s="657"/>
      <c r="P45" s="657"/>
      <c r="Q45" s="657"/>
      <c r="R45" s="626"/>
    </row>
    <row r="46" spans="1:18" ht="13.5">
      <c r="A46" s="626"/>
      <c r="B46" s="626"/>
      <c r="C46" s="637" t="s">
        <v>526</v>
      </c>
      <c r="D46" s="657"/>
      <c r="E46" s="658"/>
      <c r="F46" s="658"/>
      <c r="G46" s="658"/>
      <c r="H46" s="658"/>
      <c r="I46" s="658"/>
      <c r="J46" s="658"/>
      <c r="K46" s="658"/>
      <c r="L46" s="658"/>
      <c r="M46" s="658"/>
      <c r="N46" s="658"/>
      <c r="O46" s="658"/>
      <c r="P46" s="658"/>
      <c r="Q46" s="658"/>
      <c r="R46" s="626"/>
    </row>
    <row r="47" spans="1:18" ht="13.5">
      <c r="A47" s="626"/>
      <c r="B47" s="626"/>
      <c r="C47" s="637" t="s">
        <v>527</v>
      </c>
      <c r="D47" s="657"/>
      <c r="E47" s="658"/>
      <c r="F47" s="658"/>
      <c r="G47" s="658"/>
      <c r="H47" s="658"/>
      <c r="I47" s="658"/>
      <c r="J47" s="658"/>
      <c r="K47" s="658"/>
      <c r="L47" s="658"/>
      <c r="M47" s="658"/>
      <c r="N47" s="658"/>
      <c r="O47" s="658"/>
      <c r="P47" s="658"/>
      <c r="Q47" s="658"/>
      <c r="R47" s="626"/>
    </row>
    <row r="48" spans="1:18" ht="13.5">
      <c r="A48" s="626"/>
      <c r="B48" s="626"/>
      <c r="C48" s="637" t="s">
        <v>528</v>
      </c>
      <c r="D48" s="657"/>
      <c r="E48" s="658"/>
      <c r="F48" s="658"/>
      <c r="G48" s="658"/>
      <c r="H48" s="658"/>
      <c r="I48" s="658"/>
      <c r="J48" s="658"/>
      <c r="K48" s="658"/>
      <c r="L48" s="658"/>
      <c r="M48" s="658"/>
      <c r="N48" s="658"/>
      <c r="O48" s="658"/>
      <c r="P48" s="658"/>
      <c r="Q48" s="658"/>
      <c r="R48" s="626"/>
    </row>
    <row r="49" spans="1:18">
      <c r="A49" s="626"/>
      <c r="B49" s="626"/>
      <c r="C49" s="626"/>
      <c r="D49" s="626"/>
      <c r="E49" s="626"/>
      <c r="F49" s="626"/>
      <c r="G49" s="626"/>
      <c r="H49" s="626"/>
      <c r="I49" s="626"/>
      <c r="J49" s="626"/>
      <c r="K49" s="626"/>
      <c r="L49" s="626"/>
      <c r="M49" s="626"/>
      <c r="N49" s="626"/>
      <c r="O49" s="626"/>
      <c r="P49" s="626"/>
      <c r="Q49" s="626"/>
      <c r="R49" s="626"/>
    </row>
    <row r="50" spans="1:18">
      <c r="A50" s="626"/>
      <c r="B50" s="626" t="s">
        <v>662</v>
      </c>
      <c r="C50" s="626"/>
      <c r="D50" s="626"/>
      <c r="E50" s="626"/>
      <c r="F50" s="626"/>
      <c r="G50" s="626"/>
      <c r="H50" s="626"/>
      <c r="I50" s="626"/>
      <c r="J50" s="626"/>
      <c r="K50" s="626"/>
      <c r="L50" s="626"/>
      <c r="M50" s="626"/>
      <c r="N50" s="626"/>
      <c r="O50" s="626"/>
      <c r="P50" s="626"/>
      <c r="Q50" s="626"/>
      <c r="R50" s="626"/>
    </row>
    <row r="51" spans="1:18">
      <c r="A51" s="614"/>
      <c r="B51" s="615" t="s">
        <v>529</v>
      </c>
      <c r="C51" s="615"/>
      <c r="D51" s="615"/>
      <c r="F51" s="615"/>
      <c r="H51" s="615"/>
      <c r="J51" s="615"/>
      <c r="L51" s="615"/>
      <c r="N51" s="615"/>
      <c r="P51" s="615"/>
      <c r="Q51" s="615"/>
    </row>
    <row r="52" spans="1:18">
      <c r="A52" s="614"/>
      <c r="B52" s="581" t="s">
        <v>530</v>
      </c>
      <c r="C52" s="615"/>
    </row>
    <row r="53" spans="1:18">
      <c r="A53" s="614"/>
      <c r="B53" s="581" t="s">
        <v>531</v>
      </c>
      <c r="C53" s="615"/>
    </row>
    <row r="54" spans="1:18">
      <c r="A54" s="614"/>
      <c r="B54" s="581" t="s">
        <v>663</v>
      </c>
      <c r="C54" s="615"/>
    </row>
    <row r="55" spans="1:18">
      <c r="A55" s="614"/>
      <c r="B55" s="615" t="s">
        <v>532</v>
      </c>
      <c r="C55" s="615"/>
    </row>
    <row r="56" spans="1:18">
      <c r="A56" s="614"/>
      <c r="B56" s="615"/>
      <c r="C56" s="615"/>
    </row>
    <row r="57" spans="1:18">
      <c r="A57" s="614"/>
      <c r="B57" s="615"/>
      <c r="C57" s="615"/>
    </row>
    <row r="58" spans="1:18">
      <c r="A58" s="614"/>
      <c r="B58" s="615"/>
      <c r="C58" s="615"/>
    </row>
    <row r="59" spans="1:18">
      <c r="A59" s="614"/>
      <c r="B59" s="615"/>
      <c r="C59" s="615"/>
    </row>
    <row r="60" spans="1:18">
      <c r="A60" s="614"/>
      <c r="B60" s="615"/>
      <c r="C60" s="615"/>
    </row>
    <row r="61" spans="1:18">
      <c r="A61" s="614"/>
      <c r="B61" s="615"/>
      <c r="C61" s="615"/>
    </row>
    <row r="62" spans="1:18">
      <c r="A62" s="614"/>
      <c r="B62" s="615"/>
      <c r="C62" s="615"/>
    </row>
    <row r="63" spans="1:18">
      <c r="A63" s="614"/>
      <c r="B63" s="615"/>
      <c r="C63" s="615"/>
    </row>
    <row r="64" spans="1:18">
      <c r="A64" s="614"/>
      <c r="B64" s="615"/>
      <c r="C64" s="615"/>
    </row>
    <row r="65" spans="1:3">
      <c r="A65" s="614"/>
      <c r="B65" s="615"/>
      <c r="C65" s="615"/>
    </row>
    <row r="66" spans="1:3">
      <c r="A66" s="615"/>
      <c r="B66" s="615"/>
      <c r="C66" s="615"/>
    </row>
    <row r="67" spans="1:3">
      <c r="A67" s="615"/>
      <c r="B67" s="615"/>
      <c r="C67" s="615"/>
    </row>
    <row r="68" spans="1:3">
      <c r="A68" s="615"/>
      <c r="B68" s="615"/>
      <c r="C68" s="615"/>
    </row>
    <row r="69" spans="1:3">
      <c r="A69" s="615"/>
      <c r="B69" s="615"/>
      <c r="C69" s="615"/>
    </row>
    <row r="70" spans="1:3">
      <c r="A70" s="615"/>
      <c r="B70" s="615"/>
      <c r="C70" s="615"/>
    </row>
  </sheetData>
  <mergeCells count="3">
    <mergeCell ref="A8:B8"/>
    <mergeCell ref="B1:R1"/>
    <mergeCell ref="B2:R2"/>
  </mergeCells>
  <phoneticPr fontId="5"/>
  <pageMargins left="0.78740157480314965" right="0.78740157480314965" top="0.78740157480314965" bottom="0.78740157480314965" header="0.51181102362204722" footer="0.51181102362204722"/>
  <pageSetup paperSize="8"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Y72"/>
  <sheetViews>
    <sheetView showGridLines="0" view="pageBreakPreview" zoomScaleNormal="100" zoomScaleSheetLayoutView="100" workbookViewId="0">
      <selection activeCell="M35" sqref="M35"/>
    </sheetView>
  </sheetViews>
  <sheetFormatPr defaultColWidth="9.140625" defaultRowHeight="13.5"/>
  <cols>
    <col min="1" max="1" width="1.7109375" style="120" customWidth="1"/>
    <col min="2" max="2" width="4.7109375" style="120" customWidth="1"/>
    <col min="3" max="3" width="16.140625" style="120" customWidth="1"/>
    <col min="4" max="11" width="3.7109375" style="120" customWidth="1"/>
    <col min="12" max="12" width="43.7109375" style="120" customWidth="1"/>
    <col min="13" max="13" width="1.7109375" style="120" customWidth="1"/>
    <col min="14" max="16384" width="9.140625" style="120"/>
  </cols>
  <sheetData>
    <row r="1" spans="2:12">
      <c r="B1" s="832" t="s">
        <v>102</v>
      </c>
      <c r="C1" s="832"/>
      <c r="D1" s="832"/>
      <c r="E1" s="832"/>
      <c r="F1" s="832"/>
      <c r="G1" s="832"/>
      <c r="H1" s="832"/>
      <c r="I1" s="832"/>
      <c r="J1" s="832"/>
      <c r="K1" s="832"/>
      <c r="L1" s="832"/>
    </row>
    <row r="3" spans="2:12" ht="14.25">
      <c r="B3" s="833" t="s">
        <v>103</v>
      </c>
      <c r="C3" s="833"/>
      <c r="D3" s="833"/>
      <c r="E3" s="833"/>
      <c r="F3" s="833"/>
      <c r="G3" s="833"/>
      <c r="H3" s="833"/>
      <c r="I3" s="833"/>
      <c r="J3" s="833"/>
      <c r="K3" s="833"/>
      <c r="L3" s="833"/>
    </row>
    <row r="4" spans="2:12" ht="14.25" thickBot="1"/>
    <row r="5" spans="2:12" ht="25.5" customHeight="1" thickBot="1">
      <c r="B5" s="834" t="s">
        <v>84</v>
      </c>
      <c r="C5" s="834"/>
      <c r="D5" s="834"/>
      <c r="E5" s="834"/>
      <c r="F5" s="834"/>
      <c r="G5" s="834"/>
      <c r="H5" s="834"/>
      <c r="I5" s="834"/>
      <c r="J5" s="834"/>
      <c r="K5" s="834"/>
      <c r="L5" s="834"/>
    </row>
    <row r="6" spans="2:12" ht="14.25" thickBot="1"/>
    <row r="7" spans="2:12" ht="25.5" customHeight="1" thickBot="1">
      <c r="B7" s="834" t="s">
        <v>86</v>
      </c>
      <c r="C7" s="834"/>
      <c r="D7" s="835" t="s">
        <v>104</v>
      </c>
      <c r="E7" s="835"/>
      <c r="F7" s="835"/>
      <c r="G7" s="835"/>
      <c r="H7" s="835"/>
      <c r="I7" s="835"/>
      <c r="J7" s="835"/>
      <c r="K7" s="835"/>
      <c r="L7" s="835"/>
    </row>
    <row r="8" spans="2:12" ht="14.25" thickBot="1"/>
    <row r="9" spans="2:12" ht="14.25" thickBot="1">
      <c r="B9" s="828" t="s">
        <v>105</v>
      </c>
      <c r="C9" s="829" t="s">
        <v>106</v>
      </c>
      <c r="D9" s="830" t="s">
        <v>107</v>
      </c>
      <c r="E9" s="830"/>
      <c r="F9" s="830"/>
      <c r="G9" s="830"/>
      <c r="H9" s="830"/>
      <c r="I9" s="830"/>
      <c r="J9" s="830"/>
      <c r="K9" s="830"/>
      <c r="L9" s="831" t="s">
        <v>108</v>
      </c>
    </row>
    <row r="10" spans="2:12" ht="14.25" thickBot="1">
      <c r="B10" s="828"/>
      <c r="C10" s="829"/>
      <c r="D10" s="121" t="s">
        <v>109</v>
      </c>
      <c r="E10" s="122" t="s">
        <v>110</v>
      </c>
      <c r="F10" s="123" t="s">
        <v>111</v>
      </c>
      <c r="G10" s="123" t="s">
        <v>112</v>
      </c>
      <c r="H10" s="123" t="s">
        <v>113</v>
      </c>
      <c r="I10" s="123" t="s">
        <v>114</v>
      </c>
      <c r="J10" s="123" t="s">
        <v>115</v>
      </c>
      <c r="K10" s="124" t="s">
        <v>116</v>
      </c>
      <c r="L10" s="831"/>
    </row>
    <row r="11" spans="2:12" ht="28.5" customHeight="1">
      <c r="B11" s="125" t="s">
        <v>117</v>
      </c>
      <c r="C11" s="126" t="s">
        <v>118</v>
      </c>
      <c r="D11" s="125">
        <v>1</v>
      </c>
      <c r="E11" s="127" t="s">
        <v>119</v>
      </c>
      <c r="F11" s="128">
        <v>1</v>
      </c>
      <c r="G11" s="129">
        <v>1</v>
      </c>
      <c r="H11" s="128">
        <v>1</v>
      </c>
      <c r="I11" s="128" t="s">
        <v>120</v>
      </c>
      <c r="J11" s="128" t="s">
        <v>121</v>
      </c>
      <c r="K11" s="130" t="s">
        <v>122</v>
      </c>
      <c r="L11" s="131" t="s">
        <v>123</v>
      </c>
    </row>
    <row r="12" spans="2:12" ht="28.5" customHeight="1">
      <c r="B12" s="132">
        <v>1</v>
      </c>
      <c r="C12" s="133"/>
      <c r="D12" s="132"/>
      <c r="E12" s="134"/>
      <c r="F12" s="135"/>
      <c r="G12" s="136"/>
      <c r="H12" s="135"/>
      <c r="I12" s="135"/>
      <c r="J12" s="135"/>
      <c r="K12" s="137"/>
      <c r="L12" s="138"/>
    </row>
    <row r="13" spans="2:12" ht="28.5" customHeight="1">
      <c r="B13" s="132">
        <v>2</v>
      </c>
      <c r="C13" s="133"/>
      <c r="D13" s="132"/>
      <c r="E13" s="134"/>
      <c r="F13" s="135"/>
      <c r="G13" s="136"/>
      <c r="H13" s="135"/>
      <c r="I13" s="135"/>
      <c r="J13" s="135"/>
      <c r="K13" s="137"/>
      <c r="L13" s="138"/>
    </row>
    <row r="14" spans="2:12" ht="28.5" customHeight="1">
      <c r="B14" s="132">
        <v>3</v>
      </c>
      <c r="C14" s="133"/>
      <c r="D14" s="132"/>
      <c r="E14" s="134"/>
      <c r="F14" s="135"/>
      <c r="G14" s="136"/>
      <c r="H14" s="135"/>
      <c r="I14" s="135"/>
      <c r="J14" s="135"/>
      <c r="K14" s="137"/>
      <c r="L14" s="138"/>
    </row>
    <row r="15" spans="2:12" ht="28.5" customHeight="1">
      <c r="B15" s="132">
        <v>4</v>
      </c>
      <c r="C15" s="133"/>
      <c r="D15" s="132"/>
      <c r="E15" s="134"/>
      <c r="F15" s="135"/>
      <c r="G15" s="136"/>
      <c r="H15" s="135"/>
      <c r="I15" s="135"/>
      <c r="J15" s="135"/>
      <c r="K15" s="137"/>
      <c r="L15" s="138"/>
    </row>
    <row r="16" spans="2:12" ht="28.5" customHeight="1">
      <c r="B16" s="132">
        <v>5</v>
      </c>
      <c r="C16" s="133"/>
      <c r="D16" s="132"/>
      <c r="E16" s="134"/>
      <c r="F16" s="135"/>
      <c r="G16" s="136"/>
      <c r="H16" s="135"/>
      <c r="I16" s="135"/>
      <c r="J16" s="135"/>
      <c r="K16" s="137"/>
      <c r="L16" s="138"/>
    </row>
    <row r="17" spans="2:25" ht="28.5" customHeight="1">
      <c r="B17" s="132">
        <v>6</v>
      </c>
      <c r="C17" s="133"/>
      <c r="D17" s="132"/>
      <c r="E17" s="134"/>
      <c r="F17" s="135"/>
      <c r="G17" s="136"/>
      <c r="H17" s="135"/>
      <c r="I17" s="135"/>
      <c r="J17" s="135"/>
      <c r="K17" s="137"/>
      <c r="L17" s="138"/>
    </row>
    <row r="18" spans="2:25" ht="28.5" customHeight="1">
      <c r="B18" s="132">
        <v>7</v>
      </c>
      <c r="C18" s="133"/>
      <c r="D18" s="132"/>
      <c r="E18" s="134"/>
      <c r="F18" s="135"/>
      <c r="G18" s="136"/>
      <c r="H18" s="135"/>
      <c r="I18" s="135"/>
      <c r="J18" s="135"/>
      <c r="K18" s="137"/>
      <c r="L18" s="138"/>
    </row>
    <row r="19" spans="2:25" ht="28.5" customHeight="1">
      <c r="B19" s="132">
        <v>8</v>
      </c>
      <c r="C19" s="133"/>
      <c r="D19" s="132"/>
      <c r="E19" s="134"/>
      <c r="F19" s="135"/>
      <c r="G19" s="136"/>
      <c r="H19" s="135"/>
      <c r="I19" s="135"/>
      <c r="J19" s="135"/>
      <c r="K19" s="137"/>
      <c r="L19" s="138"/>
    </row>
    <row r="20" spans="2:25" ht="28.5" customHeight="1">
      <c r="B20" s="132">
        <v>9</v>
      </c>
      <c r="C20" s="133"/>
      <c r="D20" s="132"/>
      <c r="E20" s="134"/>
      <c r="F20" s="135"/>
      <c r="G20" s="136"/>
      <c r="H20" s="135"/>
      <c r="I20" s="135"/>
      <c r="J20" s="135"/>
      <c r="K20" s="137"/>
      <c r="L20" s="138"/>
    </row>
    <row r="21" spans="2:25" ht="28.5" customHeight="1">
      <c r="B21" s="132">
        <v>10</v>
      </c>
      <c r="C21" s="133"/>
      <c r="D21" s="132"/>
      <c r="E21" s="134"/>
      <c r="F21" s="135"/>
      <c r="G21" s="136"/>
      <c r="H21" s="135"/>
      <c r="I21" s="135"/>
      <c r="J21" s="135"/>
      <c r="K21" s="137"/>
      <c r="L21" s="138"/>
    </row>
    <row r="22" spans="2:25" ht="28.5" customHeight="1">
      <c r="B22" s="132">
        <v>11</v>
      </c>
      <c r="C22" s="133"/>
      <c r="D22" s="132"/>
      <c r="E22" s="134"/>
      <c r="F22" s="135"/>
      <c r="G22" s="136"/>
      <c r="H22" s="135"/>
      <c r="I22" s="135"/>
      <c r="J22" s="135"/>
      <c r="K22" s="137"/>
      <c r="L22" s="138"/>
    </row>
    <row r="23" spans="2:25" ht="28.5" customHeight="1">
      <c r="B23" s="132">
        <v>12</v>
      </c>
      <c r="C23" s="133"/>
      <c r="D23" s="132"/>
      <c r="E23" s="134"/>
      <c r="F23" s="135"/>
      <c r="G23" s="136"/>
      <c r="H23" s="135"/>
      <c r="I23" s="135"/>
      <c r="J23" s="135"/>
      <c r="K23" s="137"/>
      <c r="L23" s="138"/>
    </row>
    <row r="24" spans="2:25" ht="28.5" customHeight="1">
      <c r="B24" s="132">
        <v>13</v>
      </c>
      <c r="C24" s="133"/>
      <c r="D24" s="132"/>
      <c r="E24" s="134"/>
      <c r="F24" s="135"/>
      <c r="G24" s="136"/>
      <c r="H24" s="135"/>
      <c r="I24" s="135"/>
      <c r="J24" s="135"/>
      <c r="K24" s="137"/>
      <c r="L24" s="138"/>
    </row>
    <row r="25" spans="2:25" ht="28.5" customHeight="1">
      <c r="B25" s="132">
        <v>14</v>
      </c>
      <c r="C25" s="133"/>
      <c r="D25" s="132"/>
      <c r="E25" s="134"/>
      <c r="F25" s="135"/>
      <c r="G25" s="136"/>
      <c r="H25" s="135"/>
      <c r="I25" s="135"/>
      <c r="J25" s="135"/>
      <c r="K25" s="137"/>
      <c r="L25" s="138"/>
    </row>
    <row r="26" spans="2:25" ht="28.5" customHeight="1" thickBot="1">
      <c r="B26" s="139">
        <v>15</v>
      </c>
      <c r="C26" s="140"/>
      <c r="D26" s="139"/>
      <c r="E26" s="141"/>
      <c r="F26" s="142"/>
      <c r="G26" s="143"/>
      <c r="H26" s="142"/>
      <c r="I26" s="142"/>
      <c r="J26" s="142"/>
      <c r="K26" s="144"/>
      <c r="L26" s="145"/>
    </row>
    <row r="27" spans="2:25" ht="16.5" customHeight="1">
      <c r="B27" s="827" t="s">
        <v>124</v>
      </c>
      <c r="C27" s="827"/>
      <c r="D27" s="827"/>
      <c r="E27" s="827"/>
      <c r="F27" s="827"/>
      <c r="G27" s="827"/>
      <c r="H27" s="827"/>
      <c r="I27" s="827"/>
      <c r="J27" s="827"/>
      <c r="K27" s="827"/>
      <c r="L27" s="827"/>
      <c r="M27" s="119"/>
      <c r="N27" s="119"/>
      <c r="O27" s="119"/>
      <c r="P27" s="119"/>
      <c r="Q27" s="119"/>
      <c r="R27" s="119"/>
      <c r="S27" s="119"/>
      <c r="T27" s="119"/>
      <c r="U27" s="119"/>
      <c r="V27" s="119"/>
      <c r="W27" s="119"/>
      <c r="X27" s="119"/>
      <c r="Y27" s="119"/>
    </row>
    <row r="28" spans="2:25" ht="16.5" customHeight="1">
      <c r="B28" s="827" t="s">
        <v>125</v>
      </c>
      <c r="C28" s="827"/>
      <c r="D28" s="827"/>
      <c r="E28" s="827"/>
      <c r="F28" s="827"/>
      <c r="G28" s="827"/>
      <c r="H28" s="827"/>
      <c r="I28" s="827"/>
      <c r="J28" s="827"/>
      <c r="K28" s="827"/>
      <c r="L28" s="827"/>
      <c r="M28" s="119"/>
      <c r="N28" s="119"/>
      <c r="O28" s="119"/>
      <c r="P28" s="119"/>
      <c r="Q28" s="119"/>
      <c r="R28" s="119"/>
      <c r="S28" s="119"/>
      <c r="T28" s="119"/>
      <c r="U28" s="119"/>
      <c r="V28" s="119"/>
      <c r="W28" s="119"/>
      <c r="X28" s="119"/>
      <c r="Y28" s="119"/>
    </row>
    <row r="29" spans="2:25" ht="16.5" customHeight="1">
      <c r="B29" s="827" t="s">
        <v>126</v>
      </c>
      <c r="C29" s="827"/>
      <c r="D29" s="827"/>
      <c r="E29" s="827"/>
      <c r="F29" s="827"/>
      <c r="G29" s="827"/>
      <c r="H29" s="827"/>
      <c r="I29" s="827"/>
      <c r="J29" s="827"/>
      <c r="K29" s="827"/>
      <c r="L29" s="827"/>
      <c r="M29" s="119"/>
      <c r="N29" s="119"/>
      <c r="O29" s="119"/>
      <c r="P29" s="119"/>
      <c r="Q29" s="119"/>
      <c r="R29" s="119"/>
      <c r="S29" s="119"/>
      <c r="T29" s="119"/>
      <c r="U29" s="119"/>
      <c r="V29" s="119"/>
      <c r="W29" s="119"/>
      <c r="X29" s="119"/>
      <c r="Y29" s="119"/>
    </row>
    <row r="30" spans="2:25" ht="16.5" customHeight="1">
      <c r="B30" s="827" t="s">
        <v>127</v>
      </c>
      <c r="C30" s="827"/>
      <c r="D30" s="827"/>
      <c r="E30" s="827"/>
      <c r="F30" s="827"/>
      <c r="G30" s="827"/>
      <c r="H30" s="827"/>
      <c r="I30" s="827"/>
      <c r="J30" s="827"/>
      <c r="K30" s="827"/>
      <c r="L30" s="827"/>
      <c r="M30" s="119"/>
      <c r="N30" s="119"/>
      <c r="O30" s="119"/>
      <c r="P30" s="119"/>
      <c r="Q30" s="119"/>
      <c r="R30" s="119"/>
      <c r="S30" s="119"/>
      <c r="T30" s="119"/>
      <c r="U30" s="119"/>
      <c r="V30" s="119"/>
      <c r="W30" s="119"/>
      <c r="X30" s="119"/>
      <c r="Y30" s="119"/>
    </row>
    <row r="31" spans="2:25" ht="16.5" customHeight="1">
      <c r="B31" s="827" t="s">
        <v>550</v>
      </c>
      <c r="C31" s="827"/>
      <c r="D31" s="827"/>
      <c r="E31" s="827"/>
      <c r="F31" s="827"/>
      <c r="G31" s="827"/>
      <c r="H31" s="827"/>
      <c r="I31" s="827"/>
      <c r="J31" s="827"/>
      <c r="K31" s="827"/>
      <c r="L31" s="827"/>
      <c r="M31" s="119"/>
      <c r="N31" s="119"/>
      <c r="O31" s="119"/>
      <c r="P31" s="119"/>
      <c r="Q31" s="119"/>
      <c r="R31" s="119"/>
      <c r="S31" s="119"/>
      <c r="T31" s="119"/>
      <c r="U31" s="119"/>
      <c r="V31" s="119"/>
      <c r="W31" s="119"/>
      <c r="X31" s="119"/>
      <c r="Y31" s="119"/>
    </row>
    <row r="32" spans="2:25" ht="16.5" customHeight="1">
      <c r="B32" s="827" t="s">
        <v>128</v>
      </c>
      <c r="C32" s="827"/>
      <c r="D32" s="827"/>
      <c r="E32" s="827"/>
      <c r="F32" s="827"/>
      <c r="G32" s="827"/>
      <c r="H32" s="827"/>
      <c r="I32" s="827"/>
      <c r="J32" s="827"/>
      <c r="K32" s="827"/>
      <c r="L32" s="827"/>
      <c r="M32" s="119"/>
      <c r="N32" s="119"/>
      <c r="O32" s="119"/>
      <c r="P32" s="119"/>
      <c r="Q32" s="119"/>
      <c r="R32" s="119"/>
      <c r="S32" s="119"/>
      <c r="T32" s="119"/>
      <c r="U32" s="119"/>
      <c r="V32" s="119"/>
      <c r="W32" s="119"/>
      <c r="X32" s="119"/>
      <c r="Y32" s="119"/>
    </row>
    <row r="33" spans="2:12">
      <c r="B33" s="146"/>
      <c r="C33" s="146"/>
      <c r="D33" s="146"/>
      <c r="E33" s="146"/>
      <c r="F33" s="146"/>
      <c r="G33" s="146"/>
      <c r="H33" s="146"/>
      <c r="I33" s="146"/>
      <c r="J33" s="146"/>
      <c r="K33" s="146"/>
      <c r="L33" s="146"/>
    </row>
    <row r="34" spans="2:12">
      <c r="B34" s="146"/>
      <c r="C34" s="146"/>
      <c r="D34" s="146"/>
      <c r="E34" s="146"/>
      <c r="F34" s="146"/>
      <c r="G34" s="146"/>
      <c r="H34" s="146"/>
      <c r="I34" s="146"/>
      <c r="J34" s="146"/>
      <c r="K34" s="146"/>
      <c r="L34" s="146"/>
    </row>
    <row r="35" spans="2:12">
      <c r="B35" s="146"/>
      <c r="C35" s="146"/>
      <c r="D35" s="146"/>
      <c r="E35" s="146"/>
      <c r="F35" s="146"/>
      <c r="G35" s="146"/>
      <c r="H35" s="146"/>
      <c r="I35" s="146"/>
      <c r="J35" s="146"/>
      <c r="K35" s="146"/>
      <c r="L35" s="146"/>
    </row>
    <row r="36" spans="2:12">
      <c r="B36" s="146"/>
      <c r="C36" s="146"/>
      <c r="D36" s="146"/>
      <c r="E36" s="146"/>
      <c r="F36" s="146"/>
      <c r="G36" s="146"/>
      <c r="H36" s="146"/>
      <c r="I36" s="146"/>
      <c r="J36" s="146"/>
      <c r="K36" s="146"/>
      <c r="L36" s="146"/>
    </row>
    <row r="37" spans="2:12">
      <c r="B37" s="146"/>
      <c r="C37" s="146"/>
      <c r="D37" s="146"/>
      <c r="E37" s="146"/>
      <c r="F37" s="146"/>
      <c r="G37" s="146"/>
      <c r="H37" s="146"/>
      <c r="I37" s="146"/>
      <c r="J37" s="146"/>
      <c r="K37" s="146"/>
      <c r="L37" s="146"/>
    </row>
    <row r="38" spans="2:12">
      <c r="B38" s="146"/>
      <c r="C38" s="146"/>
      <c r="D38" s="146"/>
      <c r="E38" s="146"/>
      <c r="F38" s="146"/>
      <c r="G38" s="146"/>
      <c r="H38" s="146"/>
      <c r="I38" s="146"/>
      <c r="J38" s="146"/>
      <c r="K38" s="146"/>
      <c r="L38" s="146"/>
    </row>
    <row r="39" spans="2:12">
      <c r="B39" s="146"/>
      <c r="C39" s="146"/>
      <c r="D39" s="146"/>
      <c r="E39" s="146"/>
      <c r="F39" s="146"/>
      <c r="G39" s="146"/>
      <c r="H39" s="146"/>
      <c r="I39" s="146"/>
      <c r="J39" s="146"/>
      <c r="K39" s="146"/>
      <c r="L39" s="146"/>
    </row>
    <row r="40" spans="2:12">
      <c r="B40" s="146"/>
      <c r="C40" s="146"/>
      <c r="D40" s="146"/>
      <c r="E40" s="146"/>
      <c r="F40" s="146"/>
      <c r="G40" s="146"/>
      <c r="H40" s="146"/>
      <c r="I40" s="146"/>
      <c r="J40" s="146"/>
      <c r="K40" s="146"/>
      <c r="L40" s="146"/>
    </row>
    <row r="41" spans="2:12">
      <c r="B41" s="146"/>
      <c r="C41" s="146"/>
      <c r="D41" s="146"/>
      <c r="E41" s="146"/>
      <c r="F41" s="146"/>
      <c r="G41" s="146"/>
      <c r="H41" s="146"/>
      <c r="I41" s="146"/>
      <c r="J41" s="146"/>
      <c r="K41" s="146"/>
      <c r="L41" s="146"/>
    </row>
    <row r="42" spans="2:12">
      <c r="B42" s="146"/>
      <c r="C42" s="146"/>
      <c r="D42" s="146"/>
      <c r="E42" s="146"/>
      <c r="F42" s="146"/>
      <c r="G42" s="146"/>
      <c r="H42" s="146"/>
      <c r="I42" s="146"/>
      <c r="J42" s="146"/>
      <c r="K42" s="146"/>
      <c r="L42" s="146"/>
    </row>
    <row r="43" spans="2:12">
      <c r="B43" s="146"/>
      <c r="C43" s="146"/>
      <c r="D43" s="146"/>
      <c r="E43" s="146"/>
      <c r="F43" s="146"/>
      <c r="G43" s="146"/>
      <c r="H43" s="146"/>
      <c r="I43" s="146"/>
      <c r="J43" s="146"/>
      <c r="K43" s="146"/>
      <c r="L43" s="146"/>
    </row>
    <row r="44" spans="2:12">
      <c r="B44" s="146"/>
      <c r="C44" s="146"/>
      <c r="D44" s="146"/>
      <c r="E44" s="146"/>
      <c r="F44" s="146"/>
      <c r="G44" s="146"/>
      <c r="H44" s="146"/>
      <c r="I44" s="146"/>
      <c r="J44" s="146"/>
      <c r="K44" s="146"/>
      <c r="L44" s="146"/>
    </row>
    <row r="45" spans="2:12">
      <c r="B45" s="146"/>
      <c r="C45" s="146"/>
      <c r="D45" s="146"/>
      <c r="E45" s="146"/>
      <c r="F45" s="146"/>
      <c r="G45" s="146"/>
      <c r="H45" s="146"/>
      <c r="I45" s="146"/>
      <c r="J45" s="146"/>
      <c r="K45" s="146"/>
      <c r="L45" s="146"/>
    </row>
    <row r="46" spans="2:12">
      <c r="B46" s="146"/>
      <c r="C46" s="146"/>
      <c r="D46" s="146"/>
      <c r="E46" s="146"/>
      <c r="F46" s="146"/>
      <c r="G46" s="146"/>
      <c r="H46" s="146"/>
      <c r="I46" s="146"/>
      <c r="J46" s="146"/>
      <c r="K46" s="146"/>
      <c r="L46" s="146"/>
    </row>
    <row r="47" spans="2:12">
      <c r="B47" s="146"/>
      <c r="C47" s="146"/>
      <c r="D47" s="146"/>
      <c r="E47" s="146"/>
      <c r="F47" s="146"/>
      <c r="G47" s="146"/>
      <c r="H47" s="146"/>
      <c r="I47" s="146"/>
      <c r="J47" s="146"/>
      <c r="K47" s="146"/>
      <c r="L47" s="146"/>
    </row>
    <row r="48" spans="2:12">
      <c r="B48" s="146"/>
      <c r="C48" s="146"/>
      <c r="D48" s="146"/>
      <c r="E48" s="146"/>
      <c r="F48" s="146"/>
      <c r="G48" s="146"/>
      <c r="H48" s="146"/>
      <c r="I48" s="146"/>
      <c r="J48" s="146"/>
      <c r="K48" s="146"/>
      <c r="L48" s="146"/>
    </row>
    <row r="49" spans="2:12">
      <c r="B49" s="146"/>
      <c r="C49" s="146"/>
      <c r="D49" s="146"/>
      <c r="E49" s="146"/>
      <c r="F49" s="146"/>
      <c r="G49" s="146"/>
      <c r="H49" s="146"/>
      <c r="I49" s="146"/>
      <c r="J49" s="146"/>
      <c r="K49" s="146"/>
      <c r="L49" s="146"/>
    </row>
    <row r="50" spans="2:12">
      <c r="B50" s="146"/>
      <c r="C50" s="146"/>
      <c r="D50" s="146"/>
      <c r="E50" s="146"/>
      <c r="F50" s="146"/>
      <c r="G50" s="146"/>
      <c r="H50" s="146"/>
      <c r="I50" s="146"/>
      <c r="J50" s="146"/>
      <c r="K50" s="146"/>
      <c r="L50" s="146"/>
    </row>
    <row r="51" spans="2:12">
      <c r="B51" s="146"/>
      <c r="C51" s="146"/>
      <c r="D51" s="146"/>
      <c r="E51" s="146"/>
      <c r="F51" s="146"/>
      <c r="G51" s="146"/>
      <c r="H51" s="146"/>
      <c r="I51" s="146"/>
      <c r="J51" s="146"/>
      <c r="K51" s="146"/>
      <c r="L51" s="146"/>
    </row>
    <row r="52" spans="2:12">
      <c r="B52" s="146"/>
      <c r="C52" s="146"/>
      <c r="D52" s="146"/>
      <c r="E52" s="146"/>
      <c r="F52" s="146"/>
      <c r="G52" s="146"/>
      <c r="H52" s="146"/>
      <c r="I52" s="146"/>
      <c r="J52" s="146"/>
      <c r="K52" s="146"/>
      <c r="L52" s="146"/>
    </row>
    <row r="53" spans="2:12">
      <c r="B53" s="146"/>
      <c r="C53" s="146"/>
      <c r="D53" s="146"/>
      <c r="E53" s="146"/>
      <c r="F53" s="146"/>
      <c r="G53" s="146"/>
      <c r="H53" s="146"/>
      <c r="I53" s="146"/>
      <c r="J53" s="146"/>
      <c r="K53" s="146"/>
      <c r="L53" s="146"/>
    </row>
    <row r="54" spans="2:12">
      <c r="B54" s="146"/>
      <c r="C54" s="146"/>
      <c r="D54" s="146"/>
      <c r="E54" s="146"/>
      <c r="F54" s="146"/>
      <c r="G54" s="146"/>
      <c r="H54" s="146"/>
      <c r="I54" s="146"/>
      <c r="J54" s="146"/>
      <c r="K54" s="146"/>
      <c r="L54" s="146"/>
    </row>
    <row r="55" spans="2:12">
      <c r="B55" s="146"/>
      <c r="C55" s="146"/>
      <c r="D55" s="146"/>
      <c r="E55" s="146"/>
      <c r="F55" s="146"/>
      <c r="G55" s="146"/>
      <c r="H55" s="146"/>
      <c r="I55" s="146"/>
      <c r="J55" s="146"/>
      <c r="K55" s="146"/>
      <c r="L55" s="146"/>
    </row>
    <row r="56" spans="2:12">
      <c r="B56" s="146"/>
      <c r="C56" s="146"/>
      <c r="D56" s="146"/>
      <c r="E56" s="146"/>
      <c r="F56" s="146"/>
      <c r="G56" s="146"/>
      <c r="H56" s="146"/>
      <c r="I56" s="146"/>
      <c r="J56" s="146"/>
      <c r="K56" s="146"/>
      <c r="L56" s="146"/>
    </row>
    <row r="57" spans="2:12">
      <c r="B57" s="146"/>
      <c r="C57" s="146"/>
      <c r="D57" s="146"/>
      <c r="E57" s="146"/>
      <c r="F57" s="146"/>
      <c r="G57" s="146"/>
      <c r="H57" s="146"/>
      <c r="I57" s="146"/>
      <c r="J57" s="146"/>
      <c r="K57" s="146"/>
      <c r="L57" s="146"/>
    </row>
    <row r="58" spans="2:12">
      <c r="B58" s="146"/>
      <c r="C58" s="146"/>
      <c r="D58" s="146"/>
      <c r="E58" s="146"/>
      <c r="F58" s="146"/>
      <c r="G58" s="146"/>
      <c r="H58" s="146"/>
      <c r="I58" s="146"/>
      <c r="J58" s="146"/>
      <c r="K58" s="146"/>
      <c r="L58" s="146"/>
    </row>
    <row r="59" spans="2:12">
      <c r="B59" s="146"/>
      <c r="C59" s="146"/>
      <c r="D59" s="146"/>
      <c r="E59" s="146"/>
      <c r="F59" s="146"/>
      <c r="G59" s="146"/>
      <c r="H59" s="146"/>
      <c r="I59" s="146"/>
      <c r="J59" s="146"/>
      <c r="K59" s="146"/>
      <c r="L59" s="146"/>
    </row>
    <row r="60" spans="2:12">
      <c r="B60" s="146"/>
      <c r="C60" s="146"/>
      <c r="D60" s="146"/>
      <c r="E60" s="146"/>
      <c r="F60" s="146"/>
      <c r="G60" s="146"/>
      <c r="H60" s="146"/>
      <c r="I60" s="146"/>
      <c r="J60" s="146"/>
      <c r="K60" s="146"/>
      <c r="L60" s="146"/>
    </row>
    <row r="61" spans="2:12">
      <c r="B61" s="146"/>
      <c r="C61" s="146"/>
      <c r="D61" s="146"/>
      <c r="E61" s="146"/>
      <c r="F61" s="146"/>
      <c r="G61" s="146"/>
      <c r="H61" s="146"/>
      <c r="I61" s="146"/>
      <c r="J61" s="146"/>
      <c r="K61" s="146"/>
      <c r="L61" s="146"/>
    </row>
    <row r="62" spans="2:12">
      <c r="B62" s="146"/>
      <c r="C62" s="146"/>
      <c r="D62" s="146"/>
      <c r="E62" s="146"/>
      <c r="F62" s="146"/>
      <c r="G62" s="146"/>
      <c r="H62" s="146"/>
      <c r="I62" s="146"/>
      <c r="J62" s="146"/>
      <c r="K62" s="146"/>
      <c r="L62" s="146"/>
    </row>
    <row r="63" spans="2:12">
      <c r="B63" s="146"/>
      <c r="C63" s="146"/>
      <c r="D63" s="146"/>
      <c r="E63" s="146"/>
      <c r="F63" s="146"/>
      <c r="G63" s="146"/>
      <c r="H63" s="146"/>
      <c r="I63" s="146"/>
      <c r="J63" s="146"/>
      <c r="K63" s="146"/>
      <c r="L63" s="146"/>
    </row>
    <row r="64" spans="2:12">
      <c r="B64" s="146"/>
      <c r="C64" s="146"/>
      <c r="D64" s="146"/>
      <c r="E64" s="146"/>
      <c r="F64" s="146"/>
      <c r="G64" s="146"/>
      <c r="H64" s="146"/>
      <c r="I64" s="146"/>
      <c r="J64" s="146"/>
      <c r="K64" s="146"/>
      <c r="L64" s="146"/>
    </row>
    <row r="65" spans="2:12">
      <c r="B65" s="146"/>
      <c r="C65" s="146"/>
      <c r="D65" s="146"/>
      <c r="E65" s="146"/>
      <c r="F65" s="146"/>
      <c r="G65" s="146"/>
      <c r="H65" s="146"/>
      <c r="I65" s="146"/>
      <c r="J65" s="146"/>
      <c r="K65" s="146"/>
      <c r="L65" s="146"/>
    </row>
    <row r="66" spans="2:12">
      <c r="B66" s="146"/>
      <c r="C66" s="146"/>
      <c r="D66" s="146"/>
      <c r="E66" s="146"/>
      <c r="F66" s="146"/>
      <c r="G66" s="146"/>
      <c r="H66" s="146"/>
      <c r="I66" s="146"/>
      <c r="J66" s="146"/>
      <c r="K66" s="146"/>
      <c r="L66" s="146"/>
    </row>
    <row r="67" spans="2:12">
      <c r="B67" s="146"/>
      <c r="C67" s="146"/>
      <c r="D67" s="146"/>
      <c r="E67" s="146"/>
      <c r="F67" s="146"/>
      <c r="G67" s="146"/>
      <c r="H67" s="146"/>
      <c r="I67" s="146"/>
      <c r="J67" s="146"/>
      <c r="K67" s="146"/>
      <c r="L67" s="146"/>
    </row>
    <row r="68" spans="2:12">
      <c r="B68" s="146"/>
      <c r="C68" s="146"/>
      <c r="D68" s="146"/>
      <c r="E68" s="146"/>
      <c r="F68" s="146"/>
      <c r="G68" s="146"/>
      <c r="H68" s="146"/>
      <c r="I68" s="146"/>
      <c r="J68" s="146"/>
      <c r="K68" s="146"/>
      <c r="L68" s="146"/>
    </row>
    <row r="69" spans="2:12">
      <c r="B69" s="146"/>
      <c r="C69" s="146"/>
      <c r="D69" s="146"/>
      <c r="E69" s="146"/>
      <c r="F69" s="146"/>
      <c r="G69" s="146"/>
      <c r="H69" s="146"/>
      <c r="I69" s="146"/>
      <c r="J69" s="146"/>
      <c r="K69" s="146"/>
      <c r="L69" s="146"/>
    </row>
    <row r="70" spans="2:12">
      <c r="B70" s="146"/>
      <c r="C70" s="146"/>
      <c r="D70" s="146"/>
      <c r="E70" s="146"/>
      <c r="F70" s="146"/>
      <c r="G70" s="146"/>
      <c r="H70" s="146"/>
      <c r="I70" s="146"/>
      <c r="J70" s="146"/>
      <c r="K70" s="146"/>
      <c r="L70" s="146"/>
    </row>
    <row r="71" spans="2:12">
      <c r="B71" s="146"/>
      <c r="C71" s="146"/>
      <c r="D71" s="146"/>
      <c r="E71" s="146"/>
      <c r="F71" s="146"/>
      <c r="G71" s="146"/>
      <c r="H71" s="146"/>
      <c r="I71" s="146"/>
      <c r="J71" s="146"/>
      <c r="K71" s="146"/>
      <c r="L71" s="146"/>
    </row>
    <row r="72" spans="2:12">
      <c r="B72" s="146"/>
      <c r="C72" s="146"/>
      <c r="D72" s="146"/>
      <c r="E72" s="146"/>
      <c r="F72" s="146"/>
      <c r="G72" s="146"/>
      <c r="H72" s="146"/>
      <c r="I72" s="146"/>
      <c r="J72" s="146"/>
      <c r="K72" s="146"/>
      <c r="L72" s="146"/>
    </row>
  </sheetData>
  <mergeCells count="16">
    <mergeCell ref="B1:L1"/>
    <mergeCell ref="B3:L3"/>
    <mergeCell ref="B5:C5"/>
    <mergeCell ref="D5:L5"/>
    <mergeCell ref="B7:C7"/>
    <mergeCell ref="D7:L7"/>
    <mergeCell ref="B29:L29"/>
    <mergeCell ref="B30:L30"/>
    <mergeCell ref="B31:L31"/>
    <mergeCell ref="B32:L32"/>
    <mergeCell ref="B9:B10"/>
    <mergeCell ref="C9:C10"/>
    <mergeCell ref="D9:K9"/>
    <mergeCell ref="L9:L10"/>
    <mergeCell ref="B27:L27"/>
    <mergeCell ref="B28:L28"/>
  </mergeCells>
  <phoneticPr fontId="5"/>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Q48"/>
  <sheetViews>
    <sheetView view="pageBreakPreview" topLeftCell="C1" zoomScaleNormal="85" zoomScaleSheetLayoutView="100" workbookViewId="0">
      <selection activeCell="K12" sqref="K12"/>
    </sheetView>
  </sheetViews>
  <sheetFormatPr defaultRowHeight="12"/>
  <cols>
    <col min="1" max="1" width="1.7109375" style="24" customWidth="1"/>
    <col min="2" max="2" width="2.7109375" style="24" bestFit="1" customWidth="1"/>
    <col min="3" max="3" width="40.7109375" style="58" customWidth="1"/>
    <col min="4" max="13" width="10.7109375" style="24" customWidth="1"/>
    <col min="14" max="14" width="40.7109375" style="25" customWidth="1"/>
    <col min="15" max="15" width="1.7109375" style="24" customWidth="1"/>
    <col min="16" max="16" width="14.7109375" style="25" bestFit="1" customWidth="1"/>
    <col min="17" max="17" width="12.7109375" style="25" bestFit="1" customWidth="1"/>
    <col min="18" max="222" width="9.140625" style="24"/>
    <col min="223" max="223" width="1.7109375" style="24" customWidth="1"/>
    <col min="224" max="224" width="29.28515625" style="24" customWidth="1"/>
    <col min="225" max="267" width="3.85546875" style="24" customWidth="1"/>
    <col min="268" max="269" width="11.28515625" style="24" customWidth="1"/>
    <col min="270" max="270" width="23.7109375" style="24" customWidth="1"/>
    <col min="271" max="271" width="1.7109375" style="24" customWidth="1"/>
    <col min="272" max="272" width="14.7109375" style="24" bestFit="1" customWidth="1"/>
    <col min="273" max="273" width="12.7109375" style="24" bestFit="1" customWidth="1"/>
    <col min="274" max="478" width="9.140625" style="24"/>
    <col min="479" max="479" width="1.7109375" style="24" customWidth="1"/>
    <col min="480" max="480" width="29.28515625" style="24" customWidth="1"/>
    <col min="481" max="523" width="3.85546875" style="24" customWidth="1"/>
    <col min="524" max="525" width="11.28515625" style="24" customWidth="1"/>
    <col min="526" max="526" width="23.7109375" style="24" customWidth="1"/>
    <col min="527" max="527" width="1.7109375" style="24" customWidth="1"/>
    <col min="528" max="528" width="14.7109375" style="24" bestFit="1" customWidth="1"/>
    <col min="529" max="529" width="12.7109375" style="24" bestFit="1" customWidth="1"/>
    <col min="530" max="734" width="9.140625" style="24"/>
    <col min="735" max="735" width="1.7109375" style="24" customWidth="1"/>
    <col min="736" max="736" width="29.28515625" style="24" customWidth="1"/>
    <col min="737" max="779" width="3.85546875" style="24" customWidth="1"/>
    <col min="780" max="781" width="11.28515625" style="24" customWidth="1"/>
    <col min="782" max="782" width="23.7109375" style="24" customWidth="1"/>
    <col min="783" max="783" width="1.7109375" style="24" customWidth="1"/>
    <col min="784" max="784" width="14.7109375" style="24" bestFit="1" customWidth="1"/>
    <col min="785" max="785" width="12.7109375" style="24" bestFit="1" customWidth="1"/>
    <col min="786" max="990" width="9.140625" style="24"/>
    <col min="991" max="991" width="1.7109375" style="24" customWidth="1"/>
    <col min="992" max="992" width="29.28515625" style="24" customWidth="1"/>
    <col min="993" max="1035" width="3.85546875" style="24" customWidth="1"/>
    <col min="1036" max="1037" width="11.28515625" style="24" customWidth="1"/>
    <col min="1038" max="1038" width="23.7109375" style="24" customWidth="1"/>
    <col min="1039" max="1039" width="1.7109375" style="24" customWidth="1"/>
    <col min="1040" max="1040" width="14.7109375" style="24" bestFit="1" customWidth="1"/>
    <col min="1041" max="1041" width="12.7109375" style="24" bestFit="1" customWidth="1"/>
    <col min="1042" max="1246" width="9.140625" style="24"/>
    <col min="1247" max="1247" width="1.7109375" style="24" customWidth="1"/>
    <col min="1248" max="1248" width="29.28515625" style="24" customWidth="1"/>
    <col min="1249" max="1291" width="3.85546875" style="24" customWidth="1"/>
    <col min="1292" max="1293" width="11.28515625" style="24" customWidth="1"/>
    <col min="1294" max="1294" width="23.7109375" style="24" customWidth="1"/>
    <col min="1295" max="1295" width="1.7109375" style="24" customWidth="1"/>
    <col min="1296" max="1296" width="14.7109375" style="24" bestFit="1" customWidth="1"/>
    <col min="1297" max="1297" width="12.7109375" style="24" bestFit="1" customWidth="1"/>
    <col min="1298" max="1502" width="9.140625" style="24"/>
    <col min="1503" max="1503" width="1.7109375" style="24" customWidth="1"/>
    <col min="1504" max="1504" width="29.28515625" style="24" customWidth="1"/>
    <col min="1505" max="1547" width="3.85546875" style="24" customWidth="1"/>
    <col min="1548" max="1549" width="11.28515625" style="24" customWidth="1"/>
    <col min="1550" max="1550" width="23.7109375" style="24" customWidth="1"/>
    <col min="1551" max="1551" width="1.7109375" style="24" customWidth="1"/>
    <col min="1552" max="1552" width="14.7109375" style="24" bestFit="1" customWidth="1"/>
    <col min="1553" max="1553" width="12.7109375" style="24" bestFit="1" customWidth="1"/>
    <col min="1554" max="1758" width="9.140625" style="24"/>
    <col min="1759" max="1759" width="1.7109375" style="24" customWidth="1"/>
    <col min="1760" max="1760" width="29.28515625" style="24" customWidth="1"/>
    <col min="1761" max="1803" width="3.85546875" style="24" customWidth="1"/>
    <col min="1804" max="1805" width="11.28515625" style="24" customWidth="1"/>
    <col min="1806" max="1806" width="23.7109375" style="24" customWidth="1"/>
    <col min="1807" max="1807" width="1.7109375" style="24" customWidth="1"/>
    <col min="1808" max="1808" width="14.7109375" style="24" bestFit="1" customWidth="1"/>
    <col min="1809" max="1809" width="12.7109375" style="24" bestFit="1" customWidth="1"/>
    <col min="1810" max="2014" width="9.140625" style="24"/>
    <col min="2015" max="2015" width="1.7109375" style="24" customWidth="1"/>
    <col min="2016" max="2016" width="29.28515625" style="24" customWidth="1"/>
    <col min="2017" max="2059" width="3.85546875" style="24" customWidth="1"/>
    <col min="2060" max="2061" width="11.28515625" style="24" customWidth="1"/>
    <col min="2062" max="2062" width="23.7109375" style="24" customWidth="1"/>
    <col min="2063" max="2063" width="1.7109375" style="24" customWidth="1"/>
    <col min="2064" max="2064" width="14.7109375" style="24" bestFit="1" customWidth="1"/>
    <col min="2065" max="2065" width="12.7109375" style="24" bestFit="1" customWidth="1"/>
    <col min="2066" max="2270" width="9.140625" style="24"/>
    <col min="2271" max="2271" width="1.7109375" style="24" customWidth="1"/>
    <col min="2272" max="2272" width="29.28515625" style="24" customWidth="1"/>
    <col min="2273" max="2315" width="3.85546875" style="24" customWidth="1"/>
    <col min="2316" max="2317" width="11.28515625" style="24" customWidth="1"/>
    <col min="2318" max="2318" width="23.7109375" style="24" customWidth="1"/>
    <col min="2319" max="2319" width="1.7109375" style="24" customWidth="1"/>
    <col min="2320" max="2320" width="14.7109375" style="24" bestFit="1" customWidth="1"/>
    <col min="2321" max="2321" width="12.7109375" style="24" bestFit="1" customWidth="1"/>
    <col min="2322" max="2526" width="9.140625" style="24"/>
    <col min="2527" max="2527" width="1.7109375" style="24" customWidth="1"/>
    <col min="2528" max="2528" width="29.28515625" style="24" customWidth="1"/>
    <col min="2529" max="2571" width="3.85546875" style="24" customWidth="1"/>
    <col min="2572" max="2573" width="11.28515625" style="24" customWidth="1"/>
    <col min="2574" max="2574" width="23.7109375" style="24" customWidth="1"/>
    <col min="2575" max="2575" width="1.7109375" style="24" customWidth="1"/>
    <col min="2576" max="2576" width="14.7109375" style="24" bestFit="1" customWidth="1"/>
    <col min="2577" max="2577" width="12.7109375" style="24" bestFit="1" customWidth="1"/>
    <col min="2578" max="2782" width="9.140625" style="24"/>
    <col min="2783" max="2783" width="1.7109375" style="24" customWidth="1"/>
    <col min="2784" max="2784" width="29.28515625" style="24" customWidth="1"/>
    <col min="2785" max="2827" width="3.85546875" style="24" customWidth="1"/>
    <col min="2828" max="2829" width="11.28515625" style="24" customWidth="1"/>
    <col min="2830" max="2830" width="23.7109375" style="24" customWidth="1"/>
    <col min="2831" max="2831" width="1.7109375" style="24" customWidth="1"/>
    <col min="2832" max="2832" width="14.7109375" style="24" bestFit="1" customWidth="1"/>
    <col min="2833" max="2833" width="12.7109375" style="24" bestFit="1" customWidth="1"/>
    <col min="2834" max="3038" width="9.140625" style="24"/>
    <col min="3039" max="3039" width="1.7109375" style="24" customWidth="1"/>
    <col min="3040" max="3040" width="29.28515625" style="24" customWidth="1"/>
    <col min="3041" max="3083" width="3.85546875" style="24" customWidth="1"/>
    <col min="3084" max="3085" width="11.28515625" style="24" customWidth="1"/>
    <col min="3086" max="3086" width="23.7109375" style="24" customWidth="1"/>
    <col min="3087" max="3087" width="1.7109375" style="24" customWidth="1"/>
    <col min="3088" max="3088" width="14.7109375" style="24" bestFit="1" customWidth="1"/>
    <col min="3089" max="3089" width="12.7109375" style="24" bestFit="1" customWidth="1"/>
    <col min="3090" max="3294" width="9.140625" style="24"/>
    <col min="3295" max="3295" width="1.7109375" style="24" customWidth="1"/>
    <col min="3296" max="3296" width="29.28515625" style="24" customWidth="1"/>
    <col min="3297" max="3339" width="3.85546875" style="24" customWidth="1"/>
    <col min="3340" max="3341" width="11.28515625" style="24" customWidth="1"/>
    <col min="3342" max="3342" width="23.7109375" style="24" customWidth="1"/>
    <col min="3343" max="3343" width="1.7109375" style="24" customWidth="1"/>
    <col min="3344" max="3344" width="14.7109375" style="24" bestFit="1" customWidth="1"/>
    <col min="3345" max="3345" width="12.7109375" style="24" bestFit="1" customWidth="1"/>
    <col min="3346" max="3550" width="9.140625" style="24"/>
    <col min="3551" max="3551" width="1.7109375" style="24" customWidth="1"/>
    <col min="3552" max="3552" width="29.28515625" style="24" customWidth="1"/>
    <col min="3553" max="3595" width="3.85546875" style="24" customWidth="1"/>
    <col min="3596" max="3597" width="11.28515625" style="24" customWidth="1"/>
    <col min="3598" max="3598" width="23.7109375" style="24" customWidth="1"/>
    <col min="3599" max="3599" width="1.7109375" style="24" customWidth="1"/>
    <col min="3600" max="3600" width="14.7109375" style="24" bestFit="1" customWidth="1"/>
    <col min="3601" max="3601" width="12.7109375" style="24" bestFit="1" customWidth="1"/>
    <col min="3602" max="3806" width="9.140625" style="24"/>
    <col min="3807" max="3807" width="1.7109375" style="24" customWidth="1"/>
    <col min="3808" max="3808" width="29.28515625" style="24" customWidth="1"/>
    <col min="3809" max="3851" width="3.85546875" style="24" customWidth="1"/>
    <col min="3852" max="3853" width="11.28515625" style="24" customWidth="1"/>
    <col min="3854" max="3854" width="23.7109375" style="24" customWidth="1"/>
    <col min="3855" max="3855" width="1.7109375" style="24" customWidth="1"/>
    <col min="3856" max="3856" width="14.7109375" style="24" bestFit="1" customWidth="1"/>
    <col min="3857" max="3857" width="12.7109375" style="24" bestFit="1" customWidth="1"/>
    <col min="3858" max="4062" width="9.140625" style="24"/>
    <col min="4063" max="4063" width="1.7109375" style="24" customWidth="1"/>
    <col min="4064" max="4064" width="29.28515625" style="24" customWidth="1"/>
    <col min="4065" max="4107" width="3.85546875" style="24" customWidth="1"/>
    <col min="4108" max="4109" width="11.28515625" style="24" customWidth="1"/>
    <col min="4110" max="4110" width="23.7109375" style="24" customWidth="1"/>
    <col min="4111" max="4111" width="1.7109375" style="24" customWidth="1"/>
    <col min="4112" max="4112" width="14.7109375" style="24" bestFit="1" customWidth="1"/>
    <col min="4113" max="4113" width="12.7109375" style="24" bestFit="1" customWidth="1"/>
    <col min="4114" max="4318" width="9.140625" style="24"/>
    <col min="4319" max="4319" width="1.7109375" style="24" customWidth="1"/>
    <col min="4320" max="4320" width="29.28515625" style="24" customWidth="1"/>
    <col min="4321" max="4363" width="3.85546875" style="24" customWidth="1"/>
    <col min="4364" max="4365" width="11.28515625" style="24" customWidth="1"/>
    <col min="4366" max="4366" width="23.7109375" style="24" customWidth="1"/>
    <col min="4367" max="4367" width="1.7109375" style="24" customWidth="1"/>
    <col min="4368" max="4368" width="14.7109375" style="24" bestFit="1" customWidth="1"/>
    <col min="4369" max="4369" width="12.7109375" style="24" bestFit="1" customWidth="1"/>
    <col min="4370" max="4574" width="9.140625" style="24"/>
    <col min="4575" max="4575" width="1.7109375" style="24" customWidth="1"/>
    <col min="4576" max="4576" width="29.28515625" style="24" customWidth="1"/>
    <col min="4577" max="4619" width="3.85546875" style="24" customWidth="1"/>
    <col min="4620" max="4621" width="11.28515625" style="24" customWidth="1"/>
    <col min="4622" max="4622" width="23.7109375" style="24" customWidth="1"/>
    <col min="4623" max="4623" width="1.7109375" style="24" customWidth="1"/>
    <col min="4624" max="4624" width="14.7109375" style="24" bestFit="1" customWidth="1"/>
    <col min="4625" max="4625" width="12.7109375" style="24" bestFit="1" customWidth="1"/>
    <col min="4626" max="4830" width="9.140625" style="24"/>
    <col min="4831" max="4831" width="1.7109375" style="24" customWidth="1"/>
    <col min="4832" max="4832" width="29.28515625" style="24" customWidth="1"/>
    <col min="4833" max="4875" width="3.85546875" style="24" customWidth="1"/>
    <col min="4876" max="4877" width="11.28515625" style="24" customWidth="1"/>
    <col min="4878" max="4878" width="23.7109375" style="24" customWidth="1"/>
    <col min="4879" max="4879" width="1.7109375" style="24" customWidth="1"/>
    <col min="4880" max="4880" width="14.7109375" style="24" bestFit="1" customWidth="1"/>
    <col min="4881" max="4881" width="12.7109375" style="24" bestFit="1" customWidth="1"/>
    <col min="4882" max="5086" width="9.140625" style="24"/>
    <col min="5087" max="5087" width="1.7109375" style="24" customWidth="1"/>
    <col min="5088" max="5088" width="29.28515625" style="24" customWidth="1"/>
    <col min="5089" max="5131" width="3.85546875" style="24" customWidth="1"/>
    <col min="5132" max="5133" width="11.28515625" style="24" customWidth="1"/>
    <col min="5134" max="5134" width="23.7109375" style="24" customWidth="1"/>
    <col min="5135" max="5135" width="1.7109375" style="24" customWidth="1"/>
    <col min="5136" max="5136" width="14.7109375" style="24" bestFit="1" customWidth="1"/>
    <col min="5137" max="5137" width="12.7109375" style="24" bestFit="1" customWidth="1"/>
    <col min="5138" max="5342" width="9.140625" style="24"/>
    <col min="5343" max="5343" width="1.7109375" style="24" customWidth="1"/>
    <col min="5344" max="5344" width="29.28515625" style="24" customWidth="1"/>
    <col min="5345" max="5387" width="3.85546875" style="24" customWidth="1"/>
    <col min="5388" max="5389" width="11.28515625" style="24" customWidth="1"/>
    <col min="5390" max="5390" width="23.7109375" style="24" customWidth="1"/>
    <col min="5391" max="5391" width="1.7109375" style="24" customWidth="1"/>
    <col min="5392" max="5392" width="14.7109375" style="24" bestFit="1" customWidth="1"/>
    <col min="5393" max="5393" width="12.7109375" style="24" bestFit="1" customWidth="1"/>
    <col min="5394" max="5598" width="9.140625" style="24"/>
    <col min="5599" max="5599" width="1.7109375" style="24" customWidth="1"/>
    <col min="5600" max="5600" width="29.28515625" style="24" customWidth="1"/>
    <col min="5601" max="5643" width="3.85546875" style="24" customWidth="1"/>
    <col min="5644" max="5645" width="11.28515625" style="24" customWidth="1"/>
    <col min="5646" max="5646" width="23.7109375" style="24" customWidth="1"/>
    <col min="5647" max="5647" width="1.7109375" style="24" customWidth="1"/>
    <col min="5648" max="5648" width="14.7109375" style="24" bestFit="1" customWidth="1"/>
    <col min="5649" max="5649" width="12.7109375" style="24" bestFit="1" customWidth="1"/>
    <col min="5650" max="5854" width="9.140625" style="24"/>
    <col min="5855" max="5855" width="1.7109375" style="24" customWidth="1"/>
    <col min="5856" max="5856" width="29.28515625" style="24" customWidth="1"/>
    <col min="5857" max="5899" width="3.85546875" style="24" customWidth="1"/>
    <col min="5900" max="5901" width="11.28515625" style="24" customWidth="1"/>
    <col min="5902" max="5902" width="23.7109375" style="24" customWidth="1"/>
    <col min="5903" max="5903" width="1.7109375" style="24" customWidth="1"/>
    <col min="5904" max="5904" width="14.7109375" style="24" bestFit="1" customWidth="1"/>
    <col min="5905" max="5905" width="12.7109375" style="24" bestFit="1" customWidth="1"/>
    <col min="5906" max="6110" width="9.140625" style="24"/>
    <col min="6111" max="6111" width="1.7109375" style="24" customWidth="1"/>
    <col min="6112" max="6112" width="29.28515625" style="24" customWidth="1"/>
    <col min="6113" max="6155" width="3.85546875" style="24" customWidth="1"/>
    <col min="6156" max="6157" width="11.28515625" style="24" customWidth="1"/>
    <col min="6158" max="6158" width="23.7109375" style="24" customWidth="1"/>
    <col min="6159" max="6159" width="1.7109375" style="24" customWidth="1"/>
    <col min="6160" max="6160" width="14.7109375" style="24" bestFit="1" customWidth="1"/>
    <col min="6161" max="6161" width="12.7109375" style="24" bestFit="1" customWidth="1"/>
    <col min="6162" max="6366" width="9.140625" style="24"/>
    <col min="6367" max="6367" width="1.7109375" style="24" customWidth="1"/>
    <col min="6368" max="6368" width="29.28515625" style="24" customWidth="1"/>
    <col min="6369" max="6411" width="3.85546875" style="24" customWidth="1"/>
    <col min="6412" max="6413" width="11.28515625" style="24" customWidth="1"/>
    <col min="6414" max="6414" width="23.7109375" style="24" customWidth="1"/>
    <col min="6415" max="6415" width="1.7109375" style="24" customWidth="1"/>
    <col min="6416" max="6416" width="14.7109375" style="24" bestFit="1" customWidth="1"/>
    <col min="6417" max="6417" width="12.7109375" style="24" bestFit="1" customWidth="1"/>
    <col min="6418" max="6622" width="9.140625" style="24"/>
    <col min="6623" max="6623" width="1.7109375" style="24" customWidth="1"/>
    <col min="6624" max="6624" width="29.28515625" style="24" customWidth="1"/>
    <col min="6625" max="6667" width="3.85546875" style="24" customWidth="1"/>
    <col min="6668" max="6669" width="11.28515625" style="24" customWidth="1"/>
    <col min="6670" max="6670" width="23.7109375" style="24" customWidth="1"/>
    <col min="6671" max="6671" width="1.7109375" style="24" customWidth="1"/>
    <col min="6672" max="6672" width="14.7109375" style="24" bestFit="1" customWidth="1"/>
    <col min="6673" max="6673" width="12.7109375" style="24" bestFit="1" customWidth="1"/>
    <col min="6674" max="6878" width="9.140625" style="24"/>
    <col min="6879" max="6879" width="1.7109375" style="24" customWidth="1"/>
    <col min="6880" max="6880" width="29.28515625" style="24" customWidth="1"/>
    <col min="6881" max="6923" width="3.85546875" style="24" customWidth="1"/>
    <col min="6924" max="6925" width="11.28515625" style="24" customWidth="1"/>
    <col min="6926" max="6926" width="23.7109375" style="24" customWidth="1"/>
    <col min="6927" max="6927" width="1.7109375" style="24" customWidth="1"/>
    <col min="6928" max="6928" width="14.7109375" style="24" bestFit="1" customWidth="1"/>
    <col min="6929" max="6929" width="12.7109375" style="24" bestFit="1" customWidth="1"/>
    <col min="6930" max="7134" width="9.140625" style="24"/>
    <col min="7135" max="7135" width="1.7109375" style="24" customWidth="1"/>
    <col min="7136" max="7136" width="29.28515625" style="24" customWidth="1"/>
    <col min="7137" max="7179" width="3.85546875" style="24" customWidth="1"/>
    <col min="7180" max="7181" width="11.28515625" style="24" customWidth="1"/>
    <col min="7182" max="7182" width="23.7109375" style="24" customWidth="1"/>
    <col min="7183" max="7183" width="1.7109375" style="24" customWidth="1"/>
    <col min="7184" max="7184" width="14.7109375" style="24" bestFit="1" customWidth="1"/>
    <col min="7185" max="7185" width="12.7109375" style="24" bestFit="1" customWidth="1"/>
    <col min="7186" max="7390" width="9.140625" style="24"/>
    <col min="7391" max="7391" width="1.7109375" style="24" customWidth="1"/>
    <col min="7392" max="7392" width="29.28515625" style="24" customWidth="1"/>
    <col min="7393" max="7435" width="3.85546875" style="24" customWidth="1"/>
    <col min="7436" max="7437" width="11.28515625" style="24" customWidth="1"/>
    <col min="7438" max="7438" width="23.7109375" style="24" customWidth="1"/>
    <col min="7439" max="7439" width="1.7109375" style="24" customWidth="1"/>
    <col min="7440" max="7440" width="14.7109375" style="24" bestFit="1" customWidth="1"/>
    <col min="7441" max="7441" width="12.7109375" style="24" bestFit="1" customWidth="1"/>
    <col min="7442" max="7646" width="9.140625" style="24"/>
    <col min="7647" max="7647" width="1.7109375" style="24" customWidth="1"/>
    <col min="7648" max="7648" width="29.28515625" style="24" customWidth="1"/>
    <col min="7649" max="7691" width="3.85546875" style="24" customWidth="1"/>
    <col min="7692" max="7693" width="11.28515625" style="24" customWidth="1"/>
    <col min="7694" max="7694" width="23.7109375" style="24" customWidth="1"/>
    <col min="7695" max="7695" width="1.7109375" style="24" customWidth="1"/>
    <col min="7696" max="7696" width="14.7109375" style="24" bestFit="1" customWidth="1"/>
    <col min="7697" max="7697" width="12.7109375" style="24" bestFit="1" customWidth="1"/>
    <col min="7698" max="7902" width="9.140625" style="24"/>
    <col min="7903" max="7903" width="1.7109375" style="24" customWidth="1"/>
    <col min="7904" max="7904" width="29.28515625" style="24" customWidth="1"/>
    <col min="7905" max="7947" width="3.85546875" style="24" customWidth="1"/>
    <col min="7948" max="7949" width="11.28515625" style="24" customWidth="1"/>
    <col min="7950" max="7950" width="23.7109375" style="24" customWidth="1"/>
    <col min="7951" max="7951" width="1.7109375" style="24" customWidth="1"/>
    <col min="7952" max="7952" width="14.7109375" style="24" bestFit="1" customWidth="1"/>
    <col min="7953" max="7953" width="12.7109375" style="24" bestFit="1" customWidth="1"/>
    <col min="7954" max="8158" width="9.140625" style="24"/>
    <col min="8159" max="8159" width="1.7109375" style="24" customWidth="1"/>
    <col min="8160" max="8160" width="29.28515625" style="24" customWidth="1"/>
    <col min="8161" max="8203" width="3.85546875" style="24" customWidth="1"/>
    <col min="8204" max="8205" width="11.28515625" style="24" customWidth="1"/>
    <col min="8206" max="8206" width="23.7109375" style="24" customWidth="1"/>
    <col min="8207" max="8207" width="1.7109375" style="24" customWidth="1"/>
    <col min="8208" max="8208" width="14.7109375" style="24" bestFit="1" customWidth="1"/>
    <col min="8209" max="8209" width="12.7109375" style="24" bestFit="1" customWidth="1"/>
    <col min="8210" max="8414" width="9.140625" style="24"/>
    <col min="8415" max="8415" width="1.7109375" style="24" customWidth="1"/>
    <col min="8416" max="8416" width="29.28515625" style="24" customWidth="1"/>
    <col min="8417" max="8459" width="3.85546875" style="24" customWidth="1"/>
    <col min="8460" max="8461" width="11.28515625" style="24" customWidth="1"/>
    <col min="8462" max="8462" width="23.7109375" style="24" customWidth="1"/>
    <col min="8463" max="8463" width="1.7109375" style="24" customWidth="1"/>
    <col min="8464" max="8464" width="14.7109375" style="24" bestFit="1" customWidth="1"/>
    <col min="8465" max="8465" width="12.7109375" style="24" bestFit="1" customWidth="1"/>
    <col min="8466" max="8670" width="9.140625" style="24"/>
    <col min="8671" max="8671" width="1.7109375" style="24" customWidth="1"/>
    <col min="8672" max="8672" width="29.28515625" style="24" customWidth="1"/>
    <col min="8673" max="8715" width="3.85546875" style="24" customWidth="1"/>
    <col min="8716" max="8717" width="11.28515625" style="24" customWidth="1"/>
    <col min="8718" max="8718" width="23.7109375" style="24" customWidth="1"/>
    <col min="8719" max="8719" width="1.7109375" style="24" customWidth="1"/>
    <col min="8720" max="8720" width="14.7109375" style="24" bestFit="1" customWidth="1"/>
    <col min="8721" max="8721" width="12.7109375" style="24" bestFit="1" customWidth="1"/>
    <col min="8722" max="8926" width="9.140625" style="24"/>
    <col min="8927" max="8927" width="1.7109375" style="24" customWidth="1"/>
    <col min="8928" max="8928" width="29.28515625" style="24" customWidth="1"/>
    <col min="8929" max="8971" width="3.85546875" style="24" customWidth="1"/>
    <col min="8972" max="8973" width="11.28515625" style="24" customWidth="1"/>
    <col min="8974" max="8974" width="23.7109375" style="24" customWidth="1"/>
    <col min="8975" max="8975" width="1.7109375" style="24" customWidth="1"/>
    <col min="8976" max="8976" width="14.7109375" style="24" bestFit="1" customWidth="1"/>
    <col min="8977" max="8977" width="12.7109375" style="24" bestFit="1" customWidth="1"/>
    <col min="8978" max="9182" width="9.140625" style="24"/>
    <col min="9183" max="9183" width="1.7109375" style="24" customWidth="1"/>
    <col min="9184" max="9184" width="29.28515625" style="24" customWidth="1"/>
    <col min="9185" max="9227" width="3.85546875" style="24" customWidth="1"/>
    <col min="9228" max="9229" width="11.28515625" style="24" customWidth="1"/>
    <col min="9230" max="9230" width="23.7109375" style="24" customWidth="1"/>
    <col min="9231" max="9231" width="1.7109375" style="24" customWidth="1"/>
    <col min="9232" max="9232" width="14.7109375" style="24" bestFit="1" customWidth="1"/>
    <col min="9233" max="9233" width="12.7109375" style="24" bestFit="1" customWidth="1"/>
    <col min="9234" max="9438" width="9.140625" style="24"/>
    <col min="9439" max="9439" width="1.7109375" style="24" customWidth="1"/>
    <col min="9440" max="9440" width="29.28515625" style="24" customWidth="1"/>
    <col min="9441" max="9483" width="3.85546875" style="24" customWidth="1"/>
    <col min="9484" max="9485" width="11.28515625" style="24" customWidth="1"/>
    <col min="9486" max="9486" width="23.7109375" style="24" customWidth="1"/>
    <col min="9487" max="9487" width="1.7109375" style="24" customWidth="1"/>
    <col min="9488" max="9488" width="14.7109375" style="24" bestFit="1" customWidth="1"/>
    <col min="9489" max="9489" width="12.7109375" style="24" bestFit="1" customWidth="1"/>
    <col min="9490" max="9694" width="9.140625" style="24"/>
    <col min="9695" max="9695" width="1.7109375" style="24" customWidth="1"/>
    <col min="9696" max="9696" width="29.28515625" style="24" customWidth="1"/>
    <col min="9697" max="9739" width="3.85546875" style="24" customWidth="1"/>
    <col min="9740" max="9741" width="11.28515625" style="24" customWidth="1"/>
    <col min="9742" max="9742" width="23.7109375" style="24" customWidth="1"/>
    <col min="9743" max="9743" width="1.7109375" style="24" customWidth="1"/>
    <col min="9744" max="9744" width="14.7109375" style="24" bestFit="1" customWidth="1"/>
    <col min="9745" max="9745" width="12.7109375" style="24" bestFit="1" customWidth="1"/>
    <col min="9746" max="9950" width="9.140625" style="24"/>
    <col min="9951" max="9951" width="1.7109375" style="24" customWidth="1"/>
    <col min="9952" max="9952" width="29.28515625" style="24" customWidth="1"/>
    <col min="9953" max="9995" width="3.85546875" style="24" customWidth="1"/>
    <col min="9996" max="9997" width="11.28515625" style="24" customWidth="1"/>
    <col min="9998" max="9998" width="23.7109375" style="24" customWidth="1"/>
    <col min="9999" max="9999" width="1.7109375" style="24" customWidth="1"/>
    <col min="10000" max="10000" width="14.7109375" style="24" bestFit="1" customWidth="1"/>
    <col min="10001" max="10001" width="12.7109375" style="24" bestFit="1" customWidth="1"/>
    <col min="10002" max="10206" width="9.140625" style="24"/>
    <col min="10207" max="10207" width="1.7109375" style="24" customWidth="1"/>
    <col min="10208" max="10208" width="29.28515625" style="24" customWidth="1"/>
    <col min="10209" max="10251" width="3.85546875" style="24" customWidth="1"/>
    <col min="10252" max="10253" width="11.28515625" style="24" customWidth="1"/>
    <col min="10254" max="10254" width="23.7109375" style="24" customWidth="1"/>
    <col min="10255" max="10255" width="1.7109375" style="24" customWidth="1"/>
    <col min="10256" max="10256" width="14.7109375" style="24" bestFit="1" customWidth="1"/>
    <col min="10257" max="10257" width="12.7109375" style="24" bestFit="1" customWidth="1"/>
    <col min="10258" max="10462" width="9.140625" style="24"/>
    <col min="10463" max="10463" width="1.7109375" style="24" customWidth="1"/>
    <col min="10464" max="10464" width="29.28515625" style="24" customWidth="1"/>
    <col min="10465" max="10507" width="3.85546875" style="24" customWidth="1"/>
    <col min="10508" max="10509" width="11.28515625" style="24" customWidth="1"/>
    <col min="10510" max="10510" width="23.7109375" style="24" customWidth="1"/>
    <col min="10511" max="10511" width="1.7109375" style="24" customWidth="1"/>
    <col min="10512" max="10512" width="14.7109375" style="24" bestFit="1" customWidth="1"/>
    <col min="10513" max="10513" width="12.7109375" style="24" bestFit="1" customWidth="1"/>
    <col min="10514" max="10718" width="9.140625" style="24"/>
    <col min="10719" max="10719" width="1.7109375" style="24" customWidth="1"/>
    <col min="10720" max="10720" width="29.28515625" style="24" customWidth="1"/>
    <col min="10721" max="10763" width="3.85546875" style="24" customWidth="1"/>
    <col min="10764" max="10765" width="11.28515625" style="24" customWidth="1"/>
    <col min="10766" max="10766" width="23.7109375" style="24" customWidth="1"/>
    <col min="10767" max="10767" width="1.7109375" style="24" customWidth="1"/>
    <col min="10768" max="10768" width="14.7109375" style="24" bestFit="1" customWidth="1"/>
    <col min="10769" max="10769" width="12.7109375" style="24" bestFit="1" customWidth="1"/>
    <col min="10770" max="10974" width="9.140625" style="24"/>
    <col min="10975" max="10975" width="1.7109375" style="24" customWidth="1"/>
    <col min="10976" max="10976" width="29.28515625" style="24" customWidth="1"/>
    <col min="10977" max="11019" width="3.85546875" style="24" customWidth="1"/>
    <col min="11020" max="11021" width="11.28515625" style="24" customWidth="1"/>
    <col min="11022" max="11022" width="23.7109375" style="24" customWidth="1"/>
    <col min="11023" max="11023" width="1.7109375" style="24" customWidth="1"/>
    <col min="11024" max="11024" width="14.7109375" style="24" bestFit="1" customWidth="1"/>
    <col min="11025" max="11025" width="12.7109375" style="24" bestFit="1" customWidth="1"/>
    <col min="11026" max="11230" width="9.140625" style="24"/>
    <col min="11231" max="11231" width="1.7109375" style="24" customWidth="1"/>
    <col min="11232" max="11232" width="29.28515625" style="24" customWidth="1"/>
    <col min="11233" max="11275" width="3.85546875" style="24" customWidth="1"/>
    <col min="11276" max="11277" width="11.28515625" style="24" customWidth="1"/>
    <col min="11278" max="11278" width="23.7109375" style="24" customWidth="1"/>
    <col min="11279" max="11279" width="1.7109375" style="24" customWidth="1"/>
    <col min="11280" max="11280" width="14.7109375" style="24" bestFit="1" customWidth="1"/>
    <col min="11281" max="11281" width="12.7109375" style="24" bestFit="1" customWidth="1"/>
    <col min="11282" max="11486" width="9.140625" style="24"/>
    <col min="11487" max="11487" width="1.7109375" style="24" customWidth="1"/>
    <col min="11488" max="11488" width="29.28515625" style="24" customWidth="1"/>
    <col min="11489" max="11531" width="3.85546875" style="24" customWidth="1"/>
    <col min="11532" max="11533" width="11.28515625" style="24" customWidth="1"/>
    <col min="11534" max="11534" width="23.7109375" style="24" customWidth="1"/>
    <col min="11535" max="11535" width="1.7109375" style="24" customWidth="1"/>
    <col min="11536" max="11536" width="14.7109375" style="24" bestFit="1" customWidth="1"/>
    <col min="11537" max="11537" width="12.7109375" style="24" bestFit="1" customWidth="1"/>
    <col min="11538" max="11742" width="9.140625" style="24"/>
    <col min="11743" max="11743" width="1.7109375" style="24" customWidth="1"/>
    <col min="11744" max="11744" width="29.28515625" style="24" customWidth="1"/>
    <col min="11745" max="11787" width="3.85546875" style="24" customWidth="1"/>
    <col min="11788" max="11789" width="11.28515625" style="24" customWidth="1"/>
    <col min="11790" max="11790" width="23.7109375" style="24" customWidth="1"/>
    <col min="11791" max="11791" width="1.7109375" style="24" customWidth="1"/>
    <col min="11792" max="11792" width="14.7109375" style="24" bestFit="1" customWidth="1"/>
    <col min="11793" max="11793" width="12.7109375" style="24" bestFit="1" customWidth="1"/>
    <col min="11794" max="11998" width="9.140625" style="24"/>
    <col min="11999" max="11999" width="1.7109375" style="24" customWidth="1"/>
    <col min="12000" max="12000" width="29.28515625" style="24" customWidth="1"/>
    <col min="12001" max="12043" width="3.85546875" style="24" customWidth="1"/>
    <col min="12044" max="12045" width="11.28515625" style="24" customWidth="1"/>
    <col min="12046" max="12046" width="23.7109375" style="24" customWidth="1"/>
    <col min="12047" max="12047" width="1.7109375" style="24" customWidth="1"/>
    <col min="12048" max="12048" width="14.7109375" style="24" bestFit="1" customWidth="1"/>
    <col min="12049" max="12049" width="12.7109375" style="24" bestFit="1" customWidth="1"/>
    <col min="12050" max="12254" width="9.140625" style="24"/>
    <col min="12255" max="12255" width="1.7109375" style="24" customWidth="1"/>
    <col min="12256" max="12256" width="29.28515625" style="24" customWidth="1"/>
    <col min="12257" max="12299" width="3.85546875" style="24" customWidth="1"/>
    <col min="12300" max="12301" width="11.28515625" style="24" customWidth="1"/>
    <col min="12302" max="12302" width="23.7109375" style="24" customWidth="1"/>
    <col min="12303" max="12303" width="1.7109375" style="24" customWidth="1"/>
    <col min="12304" max="12304" width="14.7109375" style="24" bestFit="1" customWidth="1"/>
    <col min="12305" max="12305" width="12.7109375" style="24" bestFit="1" customWidth="1"/>
    <col min="12306" max="12510" width="9.140625" style="24"/>
    <col min="12511" max="12511" width="1.7109375" style="24" customWidth="1"/>
    <col min="12512" max="12512" width="29.28515625" style="24" customWidth="1"/>
    <col min="12513" max="12555" width="3.85546875" style="24" customWidth="1"/>
    <col min="12556" max="12557" width="11.28515625" style="24" customWidth="1"/>
    <col min="12558" max="12558" width="23.7109375" style="24" customWidth="1"/>
    <col min="12559" max="12559" width="1.7109375" style="24" customWidth="1"/>
    <col min="12560" max="12560" width="14.7109375" style="24" bestFit="1" customWidth="1"/>
    <col min="12561" max="12561" width="12.7109375" style="24" bestFit="1" customWidth="1"/>
    <col min="12562" max="12766" width="9.140625" style="24"/>
    <col min="12767" max="12767" width="1.7109375" style="24" customWidth="1"/>
    <col min="12768" max="12768" width="29.28515625" style="24" customWidth="1"/>
    <col min="12769" max="12811" width="3.85546875" style="24" customWidth="1"/>
    <col min="12812" max="12813" width="11.28515625" style="24" customWidth="1"/>
    <col min="12814" max="12814" width="23.7109375" style="24" customWidth="1"/>
    <col min="12815" max="12815" width="1.7109375" style="24" customWidth="1"/>
    <col min="12816" max="12816" width="14.7109375" style="24" bestFit="1" customWidth="1"/>
    <col min="12817" max="12817" width="12.7109375" style="24" bestFit="1" customWidth="1"/>
    <col min="12818" max="13022" width="9.140625" style="24"/>
    <col min="13023" max="13023" width="1.7109375" style="24" customWidth="1"/>
    <col min="13024" max="13024" width="29.28515625" style="24" customWidth="1"/>
    <col min="13025" max="13067" width="3.85546875" style="24" customWidth="1"/>
    <col min="13068" max="13069" width="11.28515625" style="24" customWidth="1"/>
    <col min="13070" max="13070" width="23.7109375" style="24" customWidth="1"/>
    <col min="13071" max="13071" width="1.7109375" style="24" customWidth="1"/>
    <col min="13072" max="13072" width="14.7109375" style="24" bestFit="1" customWidth="1"/>
    <col min="13073" max="13073" width="12.7109375" style="24" bestFit="1" customWidth="1"/>
    <col min="13074" max="13278" width="9.140625" style="24"/>
    <col min="13279" max="13279" width="1.7109375" style="24" customWidth="1"/>
    <col min="13280" max="13280" width="29.28515625" style="24" customWidth="1"/>
    <col min="13281" max="13323" width="3.85546875" style="24" customWidth="1"/>
    <col min="13324" max="13325" width="11.28515625" style="24" customWidth="1"/>
    <col min="13326" max="13326" width="23.7109375" style="24" customWidth="1"/>
    <col min="13327" max="13327" width="1.7109375" style="24" customWidth="1"/>
    <col min="13328" max="13328" width="14.7109375" style="24" bestFit="1" customWidth="1"/>
    <col min="13329" max="13329" width="12.7109375" style="24" bestFit="1" customWidth="1"/>
    <col min="13330" max="13534" width="9.140625" style="24"/>
    <col min="13535" max="13535" width="1.7109375" style="24" customWidth="1"/>
    <col min="13536" max="13536" width="29.28515625" style="24" customWidth="1"/>
    <col min="13537" max="13579" width="3.85546875" style="24" customWidth="1"/>
    <col min="13580" max="13581" width="11.28515625" style="24" customWidth="1"/>
    <col min="13582" max="13582" width="23.7109375" style="24" customWidth="1"/>
    <col min="13583" max="13583" width="1.7109375" style="24" customWidth="1"/>
    <col min="13584" max="13584" width="14.7109375" style="24" bestFit="1" customWidth="1"/>
    <col min="13585" max="13585" width="12.7109375" style="24" bestFit="1" customWidth="1"/>
    <col min="13586" max="13790" width="9.140625" style="24"/>
    <col min="13791" max="13791" width="1.7109375" style="24" customWidth="1"/>
    <col min="13792" max="13792" width="29.28515625" style="24" customWidth="1"/>
    <col min="13793" max="13835" width="3.85546875" style="24" customWidth="1"/>
    <col min="13836" max="13837" width="11.28515625" style="24" customWidth="1"/>
    <col min="13838" max="13838" width="23.7109375" style="24" customWidth="1"/>
    <col min="13839" max="13839" width="1.7109375" style="24" customWidth="1"/>
    <col min="13840" max="13840" width="14.7109375" style="24" bestFit="1" customWidth="1"/>
    <col min="13841" max="13841" width="12.7109375" style="24" bestFit="1" customWidth="1"/>
    <col min="13842" max="14046" width="9.140625" style="24"/>
    <col min="14047" max="14047" width="1.7109375" style="24" customWidth="1"/>
    <col min="14048" max="14048" width="29.28515625" style="24" customWidth="1"/>
    <col min="14049" max="14091" width="3.85546875" style="24" customWidth="1"/>
    <col min="14092" max="14093" width="11.28515625" style="24" customWidth="1"/>
    <col min="14094" max="14094" width="23.7109375" style="24" customWidth="1"/>
    <col min="14095" max="14095" width="1.7109375" style="24" customWidth="1"/>
    <col min="14096" max="14096" width="14.7109375" style="24" bestFit="1" customWidth="1"/>
    <col min="14097" max="14097" width="12.7109375" style="24" bestFit="1" customWidth="1"/>
    <col min="14098" max="14302" width="9.140625" style="24"/>
    <col min="14303" max="14303" width="1.7109375" style="24" customWidth="1"/>
    <col min="14304" max="14304" width="29.28515625" style="24" customWidth="1"/>
    <col min="14305" max="14347" width="3.85546875" style="24" customWidth="1"/>
    <col min="14348" max="14349" width="11.28515625" style="24" customWidth="1"/>
    <col min="14350" max="14350" width="23.7109375" style="24" customWidth="1"/>
    <col min="14351" max="14351" width="1.7109375" style="24" customWidth="1"/>
    <col min="14352" max="14352" width="14.7109375" style="24" bestFit="1" customWidth="1"/>
    <col min="14353" max="14353" width="12.7109375" style="24" bestFit="1" customWidth="1"/>
    <col min="14354" max="14558" width="9.140625" style="24"/>
    <col min="14559" max="14559" width="1.7109375" style="24" customWidth="1"/>
    <col min="14560" max="14560" width="29.28515625" style="24" customWidth="1"/>
    <col min="14561" max="14603" width="3.85546875" style="24" customWidth="1"/>
    <col min="14604" max="14605" width="11.28515625" style="24" customWidth="1"/>
    <col min="14606" max="14606" width="23.7109375" style="24" customWidth="1"/>
    <col min="14607" max="14607" width="1.7109375" style="24" customWidth="1"/>
    <col min="14608" max="14608" width="14.7109375" style="24" bestFit="1" customWidth="1"/>
    <col min="14609" max="14609" width="12.7109375" style="24" bestFit="1" customWidth="1"/>
    <col min="14610" max="14814" width="9.140625" style="24"/>
    <col min="14815" max="14815" width="1.7109375" style="24" customWidth="1"/>
    <col min="14816" max="14816" width="29.28515625" style="24" customWidth="1"/>
    <col min="14817" max="14859" width="3.85546875" style="24" customWidth="1"/>
    <col min="14860" max="14861" width="11.28515625" style="24" customWidth="1"/>
    <col min="14862" max="14862" width="23.7109375" style="24" customWidth="1"/>
    <col min="14863" max="14863" width="1.7109375" style="24" customWidth="1"/>
    <col min="14864" max="14864" width="14.7109375" style="24" bestFit="1" customWidth="1"/>
    <col min="14865" max="14865" width="12.7109375" style="24" bestFit="1" customWidth="1"/>
    <col min="14866" max="15070" width="9.140625" style="24"/>
    <col min="15071" max="15071" width="1.7109375" style="24" customWidth="1"/>
    <col min="15072" max="15072" width="29.28515625" style="24" customWidth="1"/>
    <col min="15073" max="15115" width="3.85546875" style="24" customWidth="1"/>
    <col min="15116" max="15117" width="11.28515625" style="24" customWidth="1"/>
    <col min="15118" max="15118" width="23.7109375" style="24" customWidth="1"/>
    <col min="15119" max="15119" width="1.7109375" style="24" customWidth="1"/>
    <col min="15120" max="15120" width="14.7109375" style="24" bestFit="1" customWidth="1"/>
    <col min="15121" max="15121" width="12.7109375" style="24" bestFit="1" customWidth="1"/>
    <col min="15122" max="15326" width="9.140625" style="24"/>
    <col min="15327" max="15327" width="1.7109375" style="24" customWidth="1"/>
    <col min="15328" max="15328" width="29.28515625" style="24" customWidth="1"/>
    <col min="15329" max="15371" width="3.85546875" style="24" customWidth="1"/>
    <col min="15372" max="15373" width="11.28515625" style="24" customWidth="1"/>
    <col min="15374" max="15374" width="23.7109375" style="24" customWidth="1"/>
    <col min="15375" max="15375" width="1.7109375" style="24" customWidth="1"/>
    <col min="15376" max="15376" width="14.7109375" style="24" bestFit="1" customWidth="1"/>
    <col min="15377" max="15377" width="12.7109375" style="24" bestFit="1" customWidth="1"/>
    <col min="15378" max="15582" width="9.140625" style="24"/>
    <col min="15583" max="15583" width="1.7109375" style="24" customWidth="1"/>
    <col min="15584" max="15584" width="29.28515625" style="24" customWidth="1"/>
    <col min="15585" max="15627" width="3.85546875" style="24" customWidth="1"/>
    <col min="15628" max="15629" width="11.28515625" style="24" customWidth="1"/>
    <col min="15630" max="15630" width="23.7109375" style="24" customWidth="1"/>
    <col min="15631" max="15631" width="1.7109375" style="24" customWidth="1"/>
    <col min="15632" max="15632" width="14.7109375" style="24" bestFit="1" customWidth="1"/>
    <col min="15633" max="15633" width="12.7109375" style="24" bestFit="1" customWidth="1"/>
    <col min="15634" max="15838" width="9.140625" style="24"/>
    <col min="15839" max="15839" width="1.7109375" style="24" customWidth="1"/>
    <col min="15840" max="15840" width="29.28515625" style="24" customWidth="1"/>
    <col min="15841" max="15883" width="3.85546875" style="24" customWidth="1"/>
    <col min="15884" max="15885" width="11.28515625" style="24" customWidth="1"/>
    <col min="15886" max="15886" width="23.7109375" style="24" customWidth="1"/>
    <col min="15887" max="15887" width="1.7109375" style="24" customWidth="1"/>
    <col min="15888" max="15888" width="14.7109375" style="24" bestFit="1" customWidth="1"/>
    <col min="15889" max="15889" width="12.7109375" style="24" bestFit="1" customWidth="1"/>
    <col min="15890" max="16094" width="9.140625" style="24"/>
    <col min="16095" max="16095" width="1.7109375" style="24" customWidth="1"/>
    <col min="16096" max="16096" width="29.28515625" style="24" customWidth="1"/>
    <col min="16097" max="16139" width="3.85546875" style="24" customWidth="1"/>
    <col min="16140" max="16141" width="11.28515625" style="24" customWidth="1"/>
    <col min="16142" max="16142" width="23.7109375" style="24" customWidth="1"/>
    <col min="16143" max="16143" width="1.7109375" style="24" customWidth="1"/>
    <col min="16144" max="16144" width="14.7109375" style="24" bestFit="1" customWidth="1"/>
    <col min="16145" max="16145" width="12.7109375" style="24" bestFit="1" customWidth="1"/>
    <col min="16146" max="16350" width="9.140625" style="24"/>
    <col min="16351" max="16363" width="9.140625" style="24" customWidth="1"/>
    <col min="16364" max="16384" width="9.140625" style="24"/>
  </cols>
  <sheetData>
    <row r="1" spans="2:17" ht="15" customHeight="1">
      <c r="C1" s="986" t="s">
        <v>533</v>
      </c>
      <c r="D1" s="987"/>
      <c r="E1" s="987"/>
      <c r="F1" s="987"/>
      <c r="G1" s="987"/>
      <c r="H1" s="987"/>
      <c r="I1" s="987"/>
      <c r="J1" s="987"/>
      <c r="K1" s="987"/>
      <c r="L1" s="987"/>
      <c r="M1" s="987"/>
      <c r="N1" s="987"/>
    </row>
    <row r="2" spans="2:17" ht="19.5" customHeight="1">
      <c r="C2" s="988" t="s">
        <v>615</v>
      </c>
      <c r="D2" s="988"/>
      <c r="E2" s="988"/>
      <c r="F2" s="988"/>
      <c r="G2" s="988"/>
      <c r="H2" s="988"/>
      <c r="I2" s="988"/>
      <c r="J2" s="988"/>
      <c r="K2" s="988"/>
      <c r="L2" s="988"/>
      <c r="M2" s="988"/>
      <c r="N2" s="988"/>
    </row>
    <row r="3" spans="2:17" ht="12" customHeight="1">
      <c r="C3" s="26"/>
      <c r="D3" s="26"/>
      <c r="E3" s="26"/>
      <c r="F3" s="26"/>
      <c r="G3" s="26"/>
      <c r="H3" s="26"/>
      <c r="I3" s="26"/>
      <c r="J3" s="26"/>
      <c r="K3" s="26"/>
      <c r="L3" s="26"/>
      <c r="M3" s="26"/>
      <c r="N3" s="26"/>
    </row>
    <row r="4" spans="2:17" s="27" customFormat="1" ht="15" customHeight="1">
      <c r="C4" s="28" t="s">
        <v>62</v>
      </c>
      <c r="D4" s="992" t="s">
        <v>806</v>
      </c>
      <c r="E4" s="992"/>
      <c r="F4" s="992"/>
      <c r="G4" s="993"/>
      <c r="H4" s="994" t="s">
        <v>63</v>
      </c>
      <c r="I4" s="995"/>
      <c r="J4" s="995"/>
      <c r="K4" s="995"/>
      <c r="L4" s="995"/>
      <c r="M4" s="995"/>
      <c r="N4" s="989" t="s">
        <v>64</v>
      </c>
      <c r="P4" s="29"/>
      <c r="Q4" s="29"/>
    </row>
    <row r="5" spans="2:17" s="27" customFormat="1" ht="15" customHeight="1">
      <c r="C5" s="30"/>
      <c r="D5" s="79" t="s">
        <v>616</v>
      </c>
      <c r="E5" s="77" t="s">
        <v>65</v>
      </c>
      <c r="F5" s="78"/>
      <c r="G5" s="78"/>
      <c r="H5" s="78"/>
      <c r="I5" s="78"/>
      <c r="J5" s="78"/>
      <c r="K5" s="78"/>
      <c r="L5" s="78"/>
      <c r="M5" s="78"/>
      <c r="N5" s="990"/>
      <c r="P5" s="29"/>
      <c r="Q5" s="29"/>
    </row>
    <row r="6" spans="2:17" s="27" customFormat="1" ht="15" customHeight="1">
      <c r="C6" s="31" t="s">
        <v>66</v>
      </c>
      <c r="D6" s="103">
        <v>12</v>
      </c>
      <c r="E6" s="103">
        <v>1</v>
      </c>
      <c r="F6" s="103">
        <v>2</v>
      </c>
      <c r="G6" s="32">
        <v>3</v>
      </c>
      <c r="H6" s="102">
        <v>4</v>
      </c>
      <c r="I6" s="103">
        <v>5</v>
      </c>
      <c r="J6" s="103">
        <v>6</v>
      </c>
      <c r="K6" s="103">
        <v>7</v>
      </c>
      <c r="L6" s="103">
        <v>8</v>
      </c>
      <c r="M6" s="103">
        <v>9</v>
      </c>
      <c r="N6" s="991"/>
      <c r="P6" s="29"/>
      <c r="Q6" s="29"/>
    </row>
    <row r="7" spans="2:17" ht="28.5" customHeight="1">
      <c r="B7" s="51">
        <v>1</v>
      </c>
      <c r="C7" s="33"/>
      <c r="D7" s="35"/>
      <c r="E7" s="35"/>
      <c r="F7" s="35"/>
      <c r="G7" s="34"/>
      <c r="H7" s="36"/>
      <c r="I7" s="35"/>
      <c r="J7" s="35"/>
      <c r="K7" s="35"/>
      <c r="L7" s="35"/>
      <c r="M7" s="35"/>
      <c r="N7" s="37"/>
    </row>
    <row r="8" spans="2:17" ht="28.5" customHeight="1">
      <c r="B8" s="51">
        <v>2</v>
      </c>
      <c r="C8" s="38"/>
      <c r="D8" s="40"/>
      <c r="E8" s="40"/>
      <c r="F8" s="40"/>
      <c r="G8" s="39"/>
      <c r="H8" s="41"/>
      <c r="I8" s="40"/>
      <c r="J8" s="40"/>
      <c r="K8" s="40"/>
      <c r="L8" s="40"/>
      <c r="M8" s="40"/>
      <c r="N8" s="42"/>
    </row>
    <row r="9" spans="2:17" ht="28.5" customHeight="1">
      <c r="B9" s="51">
        <v>3</v>
      </c>
      <c r="C9" s="38"/>
      <c r="D9" s="40"/>
      <c r="E9" s="40"/>
      <c r="F9" s="40"/>
      <c r="G9" s="39"/>
      <c r="H9" s="41"/>
      <c r="I9" s="40"/>
      <c r="J9" s="40"/>
      <c r="K9" s="40"/>
      <c r="L9" s="40"/>
      <c r="M9" s="40"/>
      <c r="N9" s="42"/>
    </row>
    <row r="10" spans="2:17" ht="28.5" customHeight="1">
      <c r="B10" s="51">
        <v>4</v>
      </c>
      <c r="C10" s="38"/>
      <c r="D10" s="40"/>
      <c r="E10" s="40"/>
      <c r="F10" s="40"/>
      <c r="G10" s="39"/>
      <c r="H10" s="41"/>
      <c r="I10" s="40"/>
      <c r="J10" s="40"/>
      <c r="K10" s="40"/>
      <c r="L10" s="40"/>
      <c r="M10" s="40"/>
      <c r="N10" s="42"/>
    </row>
    <row r="11" spans="2:17" ht="28.5" customHeight="1">
      <c r="B11" s="51">
        <v>5</v>
      </c>
      <c r="C11" s="38"/>
      <c r="D11" s="40"/>
      <c r="E11" s="40"/>
      <c r="F11" s="40"/>
      <c r="G11" s="39"/>
      <c r="H11" s="41"/>
      <c r="I11" s="40"/>
      <c r="J11" s="40"/>
      <c r="K11" s="40"/>
      <c r="L11" s="40"/>
      <c r="M11" s="40"/>
      <c r="N11" s="42"/>
    </row>
    <row r="12" spans="2:17" ht="28.5" customHeight="1">
      <c r="B12" s="51">
        <v>6</v>
      </c>
      <c r="C12" s="38"/>
      <c r="D12" s="40"/>
      <c r="E12" s="40"/>
      <c r="F12" s="40"/>
      <c r="G12" s="39"/>
      <c r="H12" s="41"/>
      <c r="I12" s="40"/>
      <c r="J12" s="40"/>
      <c r="K12" s="40"/>
      <c r="L12" s="40"/>
      <c r="M12" s="40"/>
      <c r="N12" s="42"/>
    </row>
    <row r="13" spans="2:17" ht="28.5" customHeight="1">
      <c r="B13" s="51">
        <v>7</v>
      </c>
      <c r="C13" s="38"/>
      <c r="D13" s="40"/>
      <c r="E13" s="40"/>
      <c r="F13" s="40"/>
      <c r="G13" s="39"/>
      <c r="H13" s="41"/>
      <c r="I13" s="40"/>
      <c r="J13" s="40"/>
      <c r="K13" s="40"/>
      <c r="L13" s="40"/>
      <c r="M13" s="40"/>
      <c r="N13" s="42"/>
    </row>
    <row r="14" spans="2:17" ht="28.5" customHeight="1">
      <c r="B14" s="51">
        <v>8</v>
      </c>
      <c r="C14" s="38"/>
      <c r="D14" s="40"/>
      <c r="E14" s="40"/>
      <c r="F14" s="40"/>
      <c r="G14" s="39"/>
      <c r="H14" s="41"/>
      <c r="I14" s="40"/>
      <c r="J14" s="40"/>
      <c r="K14" s="40"/>
      <c r="L14" s="40"/>
      <c r="M14" s="40"/>
      <c r="N14" s="42"/>
    </row>
    <row r="15" spans="2:17" ht="28.5" customHeight="1">
      <c r="B15" s="51">
        <v>9</v>
      </c>
      <c r="C15" s="43"/>
      <c r="D15" s="40"/>
      <c r="E15" s="40"/>
      <c r="F15" s="40"/>
      <c r="G15" s="39"/>
      <c r="H15" s="41"/>
      <c r="I15" s="40"/>
      <c r="J15" s="40"/>
      <c r="K15" s="40"/>
      <c r="L15" s="40"/>
      <c r="M15" s="40"/>
      <c r="N15" s="44"/>
    </row>
    <row r="16" spans="2:17" ht="28.5" customHeight="1">
      <c r="B16" s="51">
        <v>10</v>
      </c>
      <c r="C16" s="43"/>
      <c r="D16" s="40"/>
      <c r="E16" s="40"/>
      <c r="F16" s="40"/>
      <c r="G16" s="39"/>
      <c r="H16" s="41"/>
      <c r="I16" s="40"/>
      <c r="J16" s="40"/>
      <c r="K16" s="40"/>
      <c r="L16" s="40"/>
      <c r="M16" s="40"/>
      <c r="N16" s="44"/>
    </row>
    <row r="17" spans="2:17" ht="28.5" customHeight="1">
      <c r="B17" s="51">
        <v>11</v>
      </c>
      <c r="C17" s="43"/>
      <c r="D17" s="40"/>
      <c r="E17" s="40"/>
      <c r="F17" s="40"/>
      <c r="G17" s="39"/>
      <c r="H17" s="41"/>
      <c r="I17" s="40"/>
      <c r="J17" s="40"/>
      <c r="K17" s="40"/>
      <c r="L17" s="40"/>
      <c r="M17" s="40"/>
      <c r="N17" s="44"/>
    </row>
    <row r="18" spans="2:17" ht="28.5" customHeight="1">
      <c r="B18" s="51">
        <v>12</v>
      </c>
      <c r="C18" s="43"/>
      <c r="D18" s="40"/>
      <c r="E18" s="40"/>
      <c r="F18" s="40"/>
      <c r="G18" s="39"/>
      <c r="H18" s="41"/>
      <c r="I18" s="40"/>
      <c r="J18" s="40"/>
      <c r="K18" s="40"/>
      <c r="L18" s="40"/>
      <c r="M18" s="40"/>
      <c r="N18" s="44"/>
    </row>
    <row r="19" spans="2:17" ht="28.5" customHeight="1">
      <c r="B19" s="51">
        <v>13</v>
      </c>
      <c r="C19" s="43"/>
      <c r="D19" s="40"/>
      <c r="E19" s="40"/>
      <c r="F19" s="40"/>
      <c r="G19" s="39"/>
      <c r="H19" s="41"/>
      <c r="I19" s="40"/>
      <c r="J19" s="40"/>
      <c r="K19" s="40"/>
      <c r="L19" s="40"/>
      <c r="M19" s="40"/>
      <c r="N19" s="44"/>
    </row>
    <row r="20" spans="2:17" ht="28.5" customHeight="1">
      <c r="B20" s="51">
        <v>14</v>
      </c>
      <c r="C20" s="43"/>
      <c r="D20" s="40"/>
      <c r="E20" s="40"/>
      <c r="F20" s="40"/>
      <c r="G20" s="39"/>
      <c r="H20" s="41"/>
      <c r="I20" s="40"/>
      <c r="J20" s="40"/>
      <c r="K20" s="40"/>
      <c r="L20" s="40"/>
      <c r="M20" s="40"/>
      <c r="N20" s="44"/>
    </row>
    <row r="21" spans="2:17" ht="28.5" customHeight="1">
      <c r="B21" s="51">
        <v>15</v>
      </c>
      <c r="C21" s="43"/>
      <c r="D21" s="40"/>
      <c r="E21" s="40"/>
      <c r="F21" s="40"/>
      <c r="G21" s="39"/>
      <c r="H21" s="41"/>
      <c r="I21" s="40"/>
      <c r="J21" s="40"/>
      <c r="K21" s="40"/>
      <c r="L21" s="40"/>
      <c r="M21" s="40"/>
      <c r="N21" s="44"/>
    </row>
    <row r="22" spans="2:17" ht="28.5" customHeight="1">
      <c r="B22" s="51">
        <v>16</v>
      </c>
      <c r="C22" s="43"/>
      <c r="D22" s="40"/>
      <c r="E22" s="40"/>
      <c r="F22" s="40"/>
      <c r="G22" s="39"/>
      <c r="H22" s="41"/>
      <c r="I22" s="40"/>
      <c r="J22" s="40"/>
      <c r="K22" s="40"/>
      <c r="L22" s="40"/>
      <c r="M22" s="40"/>
      <c r="N22" s="44"/>
    </row>
    <row r="23" spans="2:17" ht="28.5" customHeight="1">
      <c r="B23" s="51">
        <v>17</v>
      </c>
      <c r="C23" s="43"/>
      <c r="D23" s="40"/>
      <c r="E23" s="40"/>
      <c r="F23" s="40"/>
      <c r="G23" s="39"/>
      <c r="H23" s="41"/>
      <c r="I23" s="40"/>
      <c r="J23" s="40"/>
      <c r="K23" s="40"/>
      <c r="L23" s="40"/>
      <c r="M23" s="40"/>
      <c r="N23" s="44"/>
    </row>
    <row r="24" spans="2:17" ht="28.5" customHeight="1">
      <c r="B24" s="51">
        <v>18</v>
      </c>
      <c r="C24" s="43"/>
      <c r="D24" s="40"/>
      <c r="E24" s="40"/>
      <c r="F24" s="40"/>
      <c r="G24" s="39"/>
      <c r="H24" s="41"/>
      <c r="I24" s="40"/>
      <c r="J24" s="40"/>
      <c r="K24" s="40"/>
      <c r="L24" s="40"/>
      <c r="M24" s="40"/>
      <c r="N24" s="44"/>
    </row>
    <row r="25" spans="2:17" ht="28.5" customHeight="1">
      <c r="B25" s="51">
        <v>19</v>
      </c>
      <c r="C25" s="43"/>
      <c r="D25" s="40"/>
      <c r="E25" s="40"/>
      <c r="F25" s="40"/>
      <c r="G25" s="39"/>
      <c r="H25" s="41"/>
      <c r="I25" s="40"/>
      <c r="J25" s="40"/>
      <c r="K25" s="40"/>
      <c r="L25" s="40"/>
      <c r="M25" s="40"/>
      <c r="N25" s="44"/>
    </row>
    <row r="26" spans="2:17" ht="28.5" customHeight="1">
      <c r="B26" s="51">
        <v>20</v>
      </c>
      <c r="C26" s="43"/>
      <c r="D26" s="40"/>
      <c r="E26" s="40"/>
      <c r="F26" s="40"/>
      <c r="G26" s="39"/>
      <c r="H26" s="41"/>
      <c r="I26" s="40"/>
      <c r="J26" s="40"/>
      <c r="K26" s="40"/>
      <c r="L26" s="40"/>
      <c r="M26" s="40"/>
      <c r="N26" s="44"/>
    </row>
    <row r="27" spans="2:17" ht="28.5" customHeight="1">
      <c r="B27" s="51">
        <v>21</v>
      </c>
      <c r="C27" s="43"/>
      <c r="D27" s="40"/>
      <c r="E27" s="40"/>
      <c r="F27" s="40"/>
      <c r="G27" s="39"/>
      <c r="H27" s="41"/>
      <c r="I27" s="40"/>
      <c r="J27" s="40"/>
      <c r="K27" s="40"/>
      <c r="L27" s="40"/>
      <c r="M27" s="40"/>
      <c r="N27" s="44"/>
    </row>
    <row r="28" spans="2:17" ht="28.5" customHeight="1">
      <c r="B28" s="51">
        <v>22</v>
      </c>
      <c r="C28" s="45"/>
      <c r="D28" s="47"/>
      <c r="E28" s="47"/>
      <c r="F28" s="47"/>
      <c r="G28" s="46"/>
      <c r="H28" s="48"/>
      <c r="I28" s="47"/>
      <c r="J28" s="47"/>
      <c r="K28" s="47"/>
      <c r="L28" s="47"/>
      <c r="M28" s="47"/>
      <c r="N28" s="49"/>
    </row>
    <row r="29" spans="2:17" ht="12" customHeight="1">
      <c r="C29" s="50"/>
      <c r="D29" s="51"/>
      <c r="E29" s="51"/>
      <c r="F29" s="51"/>
      <c r="G29" s="51"/>
      <c r="H29" s="51"/>
      <c r="I29" s="51"/>
      <c r="J29" s="51"/>
      <c r="K29" s="51"/>
      <c r="L29" s="51"/>
      <c r="M29" s="51"/>
      <c r="N29" s="52"/>
    </row>
    <row r="30" spans="2:17" s="53" customFormat="1" ht="12" customHeight="1">
      <c r="C30" s="104" t="s">
        <v>73</v>
      </c>
      <c r="D30" s="54"/>
      <c r="E30" s="54"/>
      <c r="F30" s="54"/>
      <c r="G30" s="54"/>
      <c r="H30" s="54"/>
      <c r="I30" s="54"/>
      <c r="J30" s="54"/>
      <c r="K30" s="54"/>
      <c r="L30" s="54"/>
      <c r="M30" s="54"/>
      <c r="N30" s="55"/>
      <c r="P30" s="56"/>
      <c r="Q30" s="56"/>
    </row>
    <row r="31" spans="2:17" s="53" customFormat="1">
      <c r="C31" s="104" t="s">
        <v>617</v>
      </c>
      <c r="D31" s="54"/>
      <c r="E31" s="54"/>
      <c r="F31" s="54"/>
      <c r="G31" s="54"/>
      <c r="H31" s="54"/>
      <c r="I31" s="54"/>
      <c r="J31" s="54"/>
      <c r="K31" s="54"/>
      <c r="L31" s="54"/>
      <c r="M31" s="54"/>
      <c r="N31" s="55"/>
      <c r="P31" s="56"/>
      <c r="Q31" s="56"/>
    </row>
    <row r="32" spans="2:17" ht="21.6" customHeight="1">
      <c r="C32" s="50"/>
      <c r="D32" s="51"/>
      <c r="E32" s="51"/>
      <c r="F32" s="51"/>
      <c r="G32" s="51"/>
      <c r="H32" s="51"/>
      <c r="I32" s="51"/>
      <c r="J32" s="51"/>
      <c r="K32" s="51"/>
      <c r="L32" s="51"/>
      <c r="M32" s="105" t="s">
        <v>67</v>
      </c>
      <c r="N32" s="464"/>
    </row>
    <row r="33" spans="3:14">
      <c r="C33" s="50"/>
      <c r="D33" s="51"/>
      <c r="E33" s="51"/>
      <c r="F33" s="51"/>
      <c r="G33" s="51"/>
      <c r="H33" s="51"/>
      <c r="I33" s="51"/>
      <c r="J33" s="51"/>
      <c r="K33" s="51"/>
      <c r="L33" s="51"/>
      <c r="M33" s="51"/>
      <c r="N33" s="52"/>
    </row>
    <row r="34" spans="3:14">
      <c r="C34" s="50"/>
      <c r="D34" s="51"/>
      <c r="E34" s="51"/>
      <c r="F34" s="51"/>
      <c r="G34" s="51"/>
      <c r="H34" s="51"/>
      <c r="I34" s="51"/>
      <c r="J34" s="51"/>
      <c r="K34" s="51"/>
      <c r="L34" s="51"/>
      <c r="M34" s="51"/>
      <c r="N34" s="52"/>
    </row>
    <row r="35" spans="3:14">
      <c r="C35" s="57"/>
    </row>
    <row r="36" spans="3:14">
      <c r="C36" s="57"/>
    </row>
    <row r="37" spans="3:14">
      <c r="C37" s="57"/>
    </row>
    <row r="38" spans="3:14">
      <c r="C38" s="57"/>
    </row>
    <row r="39" spans="3:14">
      <c r="C39" s="57"/>
    </row>
    <row r="40" spans="3:14">
      <c r="C40" s="57"/>
    </row>
    <row r="41" spans="3:14">
      <c r="C41" s="57"/>
    </row>
    <row r="42" spans="3:14">
      <c r="C42" s="57"/>
    </row>
    <row r="43" spans="3:14">
      <c r="C43" s="57"/>
    </row>
    <row r="44" spans="3:14">
      <c r="C44" s="57"/>
    </row>
    <row r="45" spans="3:14">
      <c r="C45" s="57"/>
    </row>
    <row r="46" spans="3:14">
      <c r="C46" s="57"/>
    </row>
    <row r="47" spans="3:14">
      <c r="C47" s="57"/>
    </row>
    <row r="48" spans="3:14">
      <c r="C48" s="57"/>
    </row>
  </sheetData>
  <mergeCells count="5">
    <mergeCell ref="C1:N1"/>
    <mergeCell ref="C2:N2"/>
    <mergeCell ref="N4:N6"/>
    <mergeCell ref="D4:G4"/>
    <mergeCell ref="H4:M4"/>
  </mergeCells>
  <phoneticPr fontId="15"/>
  <printOptions horizontalCentered="1"/>
  <pageMargins left="0.70866141732283472" right="0.70866141732283472" top="0.74803149606299213" bottom="0.74803149606299213" header="0.31496062992125984" footer="0.31496062992125984"/>
  <pageSetup paperSize="8"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6"/>
  <sheetViews>
    <sheetView view="pageBreakPreview" topLeftCell="A4" zoomScaleNormal="85" zoomScaleSheetLayoutView="100" workbookViewId="0">
      <selection activeCell="M35" sqref="M35"/>
    </sheetView>
  </sheetViews>
  <sheetFormatPr defaultColWidth="9.140625" defaultRowHeight="12"/>
  <cols>
    <col min="1" max="1" width="1.7109375" style="1" customWidth="1"/>
    <col min="2" max="2" width="31.7109375" style="1" customWidth="1"/>
    <col min="3" max="4" width="14.7109375" style="1" customWidth="1"/>
    <col min="5" max="5" width="31.7109375" style="1" customWidth="1"/>
    <col min="6" max="6" width="1.7109375" style="1" customWidth="1"/>
    <col min="7" max="16384" width="9.140625" style="1"/>
  </cols>
  <sheetData>
    <row r="1" spans="2:5">
      <c r="B1" s="928" t="s">
        <v>534</v>
      </c>
      <c r="C1" s="928"/>
      <c r="D1" s="928"/>
      <c r="E1" s="928"/>
    </row>
    <row r="13" spans="2:5" ht="18.75">
      <c r="B13" s="927" t="s">
        <v>77</v>
      </c>
      <c r="C13" s="927"/>
      <c r="D13" s="927"/>
      <c r="E13" s="927"/>
    </row>
    <row r="14" spans="2:5" ht="18.75">
      <c r="B14" s="3"/>
      <c r="C14" s="3"/>
      <c r="D14" s="3"/>
      <c r="E14" s="3"/>
    </row>
    <row r="15" spans="2:5" ht="18.75">
      <c r="B15" s="927" t="s">
        <v>535</v>
      </c>
      <c r="C15" s="927"/>
      <c r="D15" s="927"/>
      <c r="E15" s="927"/>
    </row>
    <row r="16" spans="2:5" ht="18.75">
      <c r="B16" s="927" t="s">
        <v>0</v>
      </c>
      <c r="C16" s="927"/>
      <c r="D16" s="927"/>
      <c r="E16" s="927"/>
    </row>
    <row r="43" spans="2:5" ht="17.25">
      <c r="B43" s="926" t="s">
        <v>78</v>
      </c>
      <c r="C43" s="926"/>
      <c r="D43" s="926"/>
      <c r="E43" s="926"/>
    </row>
    <row r="46" spans="2:5" ht="21.75" customHeight="1">
      <c r="C46" s="4" t="s">
        <v>1</v>
      </c>
      <c r="D46" s="5"/>
    </row>
  </sheetData>
  <mergeCells count="5">
    <mergeCell ref="B1:E1"/>
    <mergeCell ref="B13:E13"/>
    <mergeCell ref="B15:E15"/>
    <mergeCell ref="B16:E16"/>
    <mergeCell ref="B43:E43"/>
  </mergeCells>
  <phoneticPr fontId="5"/>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5"/>
  <sheetViews>
    <sheetView showZeros="0" view="pageBreakPreview" zoomScaleNormal="100" zoomScaleSheetLayoutView="100" workbookViewId="0">
      <pane xSplit="4" ySplit="7" topLeftCell="E65" activePane="bottomRight" state="frozen"/>
      <selection activeCell="M35" sqref="M35"/>
      <selection pane="topRight" activeCell="M35" sqref="M35"/>
      <selection pane="bottomLeft" activeCell="M35" sqref="M35"/>
      <selection pane="bottomRight" activeCell="F107" sqref="F107"/>
    </sheetView>
  </sheetViews>
  <sheetFormatPr defaultColWidth="9" defaultRowHeight="13.5" customHeight="1"/>
  <cols>
    <col min="1" max="1" width="5.28515625" style="453" customWidth="1"/>
    <col min="2" max="2" width="9" style="453"/>
    <col min="3" max="4" width="6.7109375" style="453" customWidth="1"/>
    <col min="5" max="10" width="6.7109375" style="194" customWidth="1"/>
    <col min="11" max="11" width="7.140625" style="194" customWidth="1"/>
    <col min="12" max="12" width="6.7109375" style="453" customWidth="1"/>
    <col min="13" max="20" width="6.7109375" style="194" customWidth="1"/>
    <col min="21" max="16384" width="9" style="194"/>
  </cols>
  <sheetData>
    <row r="1" spans="1:20" ht="13.5" customHeight="1">
      <c r="T1" s="792" t="s">
        <v>536</v>
      </c>
    </row>
    <row r="2" spans="1:20" ht="13.5" customHeight="1">
      <c r="A2" s="180" t="s">
        <v>186</v>
      </c>
    </row>
    <row r="3" spans="1:20" ht="13.5" customHeight="1">
      <c r="A3" s="194"/>
      <c r="K3" s="181" t="s">
        <v>187</v>
      </c>
    </row>
    <row r="4" spans="1:20" ht="13.5" customHeight="1">
      <c r="A4" s="1007" t="s">
        <v>188</v>
      </c>
      <c r="B4" s="1010" t="s">
        <v>189</v>
      </c>
      <c r="C4" s="1013" t="s">
        <v>802</v>
      </c>
      <c r="D4" s="1014"/>
      <c r="E4" s="1014"/>
      <c r="F4" s="1014"/>
      <c r="G4" s="1014"/>
      <c r="H4" s="1014"/>
      <c r="I4" s="1014"/>
      <c r="J4" s="1015"/>
      <c r="K4" s="1016" t="s">
        <v>190</v>
      </c>
      <c r="L4" s="1017"/>
      <c r="M4" s="1017"/>
      <c r="N4" s="1017"/>
      <c r="O4" s="1017"/>
      <c r="P4" s="1017"/>
      <c r="Q4" s="1017"/>
      <c r="R4" s="1017"/>
      <c r="S4" s="1017"/>
      <c r="T4" s="1018"/>
    </row>
    <row r="5" spans="1:20" ht="13.5" customHeight="1">
      <c r="A5" s="1008"/>
      <c r="B5" s="1011"/>
      <c r="C5" s="1019" t="s">
        <v>191</v>
      </c>
      <c r="D5" s="1021" t="s">
        <v>192</v>
      </c>
      <c r="E5" s="996" t="s">
        <v>193</v>
      </c>
      <c r="F5" s="997"/>
      <c r="G5" s="997"/>
      <c r="H5" s="997"/>
      <c r="I5" s="997"/>
      <c r="J5" s="999"/>
      <c r="K5" s="1023" t="s">
        <v>194</v>
      </c>
      <c r="L5" s="1024" t="s">
        <v>191</v>
      </c>
      <c r="M5" s="996" t="s">
        <v>193</v>
      </c>
      <c r="N5" s="997"/>
      <c r="O5" s="997"/>
      <c r="P5" s="997"/>
      <c r="Q5" s="997"/>
      <c r="R5" s="997"/>
      <c r="S5" s="997"/>
      <c r="T5" s="998"/>
    </row>
    <row r="6" spans="1:20" ht="13.5" customHeight="1">
      <c r="A6" s="1009"/>
      <c r="B6" s="1011"/>
      <c r="C6" s="1020"/>
      <c r="D6" s="1022"/>
      <c r="E6" s="996" t="s">
        <v>195</v>
      </c>
      <c r="F6" s="997"/>
      <c r="G6" s="998"/>
      <c r="H6" s="996" t="s">
        <v>196</v>
      </c>
      <c r="I6" s="997"/>
      <c r="J6" s="999"/>
      <c r="K6" s="1019"/>
      <c r="L6" s="1025"/>
      <c r="M6" s="996" t="s">
        <v>195</v>
      </c>
      <c r="N6" s="997"/>
      <c r="O6" s="997"/>
      <c r="P6" s="998"/>
      <c r="Q6" s="996" t="s">
        <v>196</v>
      </c>
      <c r="R6" s="997"/>
      <c r="S6" s="997"/>
      <c r="T6" s="998"/>
    </row>
    <row r="7" spans="1:20" ht="54">
      <c r="A7" s="1008"/>
      <c r="B7" s="1012"/>
      <c r="C7" s="793" t="s">
        <v>667</v>
      </c>
      <c r="D7" s="794" t="s">
        <v>668</v>
      </c>
      <c r="E7" s="795" t="s">
        <v>197</v>
      </c>
      <c r="F7" s="796" t="s">
        <v>198</v>
      </c>
      <c r="G7" s="796" t="s">
        <v>199</v>
      </c>
      <c r="H7" s="795" t="s">
        <v>197</v>
      </c>
      <c r="I7" s="796" t="s">
        <v>198</v>
      </c>
      <c r="J7" s="796" t="s">
        <v>199</v>
      </c>
      <c r="K7" s="1023"/>
      <c r="L7" s="797" t="s">
        <v>667</v>
      </c>
      <c r="M7" s="791" t="s">
        <v>197</v>
      </c>
      <c r="N7" s="798" t="s">
        <v>200</v>
      </c>
      <c r="O7" s="798" t="s">
        <v>201</v>
      </c>
      <c r="P7" s="798" t="s">
        <v>669</v>
      </c>
      <c r="Q7" s="791" t="s">
        <v>197</v>
      </c>
      <c r="R7" s="798" t="s">
        <v>202</v>
      </c>
      <c r="S7" s="798" t="s">
        <v>201</v>
      </c>
      <c r="T7" s="791" t="s">
        <v>670</v>
      </c>
    </row>
    <row r="8" spans="1:20" ht="13.5" customHeight="1">
      <c r="A8" s="1000">
        <v>1</v>
      </c>
      <c r="B8" s="1001" t="s">
        <v>203</v>
      </c>
      <c r="C8" s="1003">
        <f>E8+H8+E9+H9</f>
        <v>100</v>
      </c>
      <c r="D8" s="1004">
        <v>79</v>
      </c>
      <c r="E8" s="799">
        <v>50</v>
      </c>
      <c r="F8" s="800">
        <f>E8/210*1000</f>
        <v>238.09523809523807</v>
      </c>
      <c r="G8" s="801"/>
      <c r="H8" s="799">
        <v>50</v>
      </c>
      <c r="I8" s="800">
        <f>H8/210/SQRT(3)*1000</f>
        <v>137.46434980705374</v>
      </c>
      <c r="J8" s="802"/>
      <c r="K8" s="1005"/>
      <c r="L8" s="1006">
        <f>+M8+M9+Q8+Q9</f>
        <v>0</v>
      </c>
      <c r="M8" s="803"/>
      <c r="N8" s="800">
        <f>+M8/210*1000</f>
        <v>0</v>
      </c>
      <c r="O8" s="804"/>
      <c r="P8" s="805">
        <f>IF(N8=0,0,O8/N8*100)</f>
        <v>0</v>
      </c>
      <c r="Q8" s="803"/>
      <c r="R8" s="800">
        <f>+Q8/210/SQRT(3)*1000</f>
        <v>0</v>
      </c>
      <c r="S8" s="804"/>
      <c r="T8" s="806">
        <f>IF(R8=0,0,S8/R8*100)</f>
        <v>0</v>
      </c>
    </row>
    <row r="9" spans="1:20" ht="13.5" customHeight="1">
      <c r="A9" s="1000"/>
      <c r="B9" s="1002"/>
      <c r="C9" s="1003"/>
      <c r="D9" s="1004"/>
      <c r="E9" s="807"/>
      <c r="F9" s="808">
        <f>E9/210*1000</f>
        <v>0</v>
      </c>
      <c r="G9" s="809"/>
      <c r="H9" s="807"/>
      <c r="I9" s="810">
        <f>H9/210/SQRT(3)*1000</f>
        <v>0</v>
      </c>
      <c r="J9" s="802"/>
      <c r="K9" s="1005"/>
      <c r="L9" s="1006"/>
      <c r="M9" s="803"/>
      <c r="N9" s="800">
        <f>+M9/210*1000</f>
        <v>0</v>
      </c>
      <c r="O9" s="804"/>
      <c r="P9" s="805">
        <f>IF(N9=0,0,O9/N9*100)</f>
        <v>0</v>
      </c>
      <c r="Q9" s="803"/>
      <c r="R9" s="800">
        <f>+Q9/210/SQRT(3)*1000</f>
        <v>0</v>
      </c>
      <c r="S9" s="804"/>
      <c r="T9" s="806">
        <f>IF(R9=0,0,S9/R9*100)</f>
        <v>0</v>
      </c>
    </row>
    <row r="10" spans="1:20" ht="13.5" customHeight="1">
      <c r="A10" s="1000">
        <f>+A8+1</f>
        <v>2</v>
      </c>
      <c r="B10" s="1001" t="s">
        <v>204</v>
      </c>
      <c r="C10" s="1026">
        <f t="shared" ref="C10" si="0">E10+H10+E11+H11</f>
        <v>100</v>
      </c>
      <c r="D10" s="1004">
        <v>44</v>
      </c>
      <c r="E10" s="799">
        <v>50</v>
      </c>
      <c r="F10" s="800">
        <f t="shared" ref="F10:F72" si="1">E10/210*1000</f>
        <v>238.09523809523807</v>
      </c>
      <c r="G10" s="801"/>
      <c r="H10" s="799">
        <v>50</v>
      </c>
      <c r="I10" s="800">
        <f t="shared" ref="I10:I72" si="2">H10/210/SQRT(3)*1000</f>
        <v>137.46434980705374</v>
      </c>
      <c r="J10" s="802"/>
      <c r="K10" s="1005"/>
      <c r="L10" s="1027">
        <f t="shared" ref="L10" si="3">+M10+M11+Q10+Q11</f>
        <v>0</v>
      </c>
      <c r="M10" s="803"/>
      <c r="N10" s="800">
        <f t="shared" ref="N10:N73" si="4">+M10/210*1000</f>
        <v>0</v>
      </c>
      <c r="O10" s="804"/>
      <c r="P10" s="805">
        <f t="shared" ref="P10:P73" si="5">IF(N10=0,0,O10/N10*100)</f>
        <v>0</v>
      </c>
      <c r="Q10" s="803"/>
      <c r="R10" s="800">
        <f t="shared" ref="R10:R73" si="6">+Q10/210/SQRT(3)*1000</f>
        <v>0</v>
      </c>
      <c r="S10" s="804"/>
      <c r="T10" s="806">
        <f t="shared" ref="T10:T73" si="7">IF(R10=0,0,S10/R10*100)</f>
        <v>0</v>
      </c>
    </row>
    <row r="11" spans="1:20" ht="13.5" customHeight="1">
      <c r="A11" s="1000"/>
      <c r="B11" s="1002"/>
      <c r="C11" s="1003"/>
      <c r="D11" s="1004"/>
      <c r="E11" s="807"/>
      <c r="F11" s="808">
        <f>E11/210*1000</f>
        <v>0</v>
      </c>
      <c r="G11" s="809"/>
      <c r="H11" s="807"/>
      <c r="I11" s="810">
        <f>H11/210/SQRT(3)*1000</f>
        <v>0</v>
      </c>
      <c r="J11" s="802"/>
      <c r="K11" s="1005"/>
      <c r="L11" s="1006"/>
      <c r="M11" s="803"/>
      <c r="N11" s="800">
        <f t="shared" si="4"/>
        <v>0</v>
      </c>
      <c r="O11" s="804"/>
      <c r="P11" s="805">
        <f t="shared" si="5"/>
        <v>0</v>
      </c>
      <c r="Q11" s="803"/>
      <c r="R11" s="800">
        <f t="shared" si="6"/>
        <v>0</v>
      </c>
      <c r="S11" s="804"/>
      <c r="T11" s="806">
        <f t="shared" si="7"/>
        <v>0</v>
      </c>
    </row>
    <row r="12" spans="1:20" ht="13.5" customHeight="1">
      <c r="A12" s="1000">
        <f>+A10+1</f>
        <v>3</v>
      </c>
      <c r="B12" s="1001" t="s">
        <v>205</v>
      </c>
      <c r="C12" s="1026">
        <f t="shared" ref="C12" si="8">E12+H12+E13+H13</f>
        <v>125</v>
      </c>
      <c r="D12" s="1004">
        <v>49</v>
      </c>
      <c r="E12" s="799">
        <v>75</v>
      </c>
      <c r="F12" s="800">
        <f t="shared" si="1"/>
        <v>357.14285714285717</v>
      </c>
      <c r="G12" s="801"/>
      <c r="H12" s="799">
        <v>50</v>
      </c>
      <c r="I12" s="800">
        <f t="shared" si="2"/>
        <v>137.46434980705374</v>
      </c>
      <c r="J12" s="802"/>
      <c r="K12" s="1005"/>
      <c r="L12" s="1027">
        <f t="shared" ref="L12" si="9">+M12+M13+Q12+Q13</f>
        <v>0</v>
      </c>
      <c r="M12" s="803"/>
      <c r="N12" s="800">
        <f t="shared" si="4"/>
        <v>0</v>
      </c>
      <c r="O12" s="804"/>
      <c r="P12" s="805">
        <f t="shared" si="5"/>
        <v>0</v>
      </c>
      <c r="Q12" s="803"/>
      <c r="R12" s="800">
        <f t="shared" si="6"/>
        <v>0</v>
      </c>
      <c r="S12" s="804"/>
      <c r="T12" s="806">
        <f t="shared" si="7"/>
        <v>0</v>
      </c>
    </row>
    <row r="13" spans="1:20" ht="13.5" customHeight="1">
      <c r="A13" s="1000"/>
      <c r="B13" s="1002"/>
      <c r="C13" s="1003"/>
      <c r="D13" s="1004"/>
      <c r="E13" s="807"/>
      <c r="F13" s="808">
        <f>E13/210*1000</f>
        <v>0</v>
      </c>
      <c r="G13" s="809"/>
      <c r="H13" s="807"/>
      <c r="I13" s="810">
        <f>H13/210/SQRT(3)*1000</f>
        <v>0</v>
      </c>
      <c r="J13" s="802"/>
      <c r="K13" s="1005"/>
      <c r="L13" s="1006"/>
      <c r="M13" s="803"/>
      <c r="N13" s="800">
        <f t="shared" si="4"/>
        <v>0</v>
      </c>
      <c r="O13" s="804"/>
      <c r="P13" s="805">
        <f t="shared" si="5"/>
        <v>0</v>
      </c>
      <c r="Q13" s="803"/>
      <c r="R13" s="800">
        <f t="shared" si="6"/>
        <v>0</v>
      </c>
      <c r="S13" s="804"/>
      <c r="T13" s="806">
        <f t="shared" si="7"/>
        <v>0</v>
      </c>
    </row>
    <row r="14" spans="1:20" ht="13.5" customHeight="1">
      <c r="A14" s="1000">
        <f>+A12+1</f>
        <v>4</v>
      </c>
      <c r="B14" s="1001" t="s">
        <v>206</v>
      </c>
      <c r="C14" s="1026">
        <f t="shared" ref="C14:C16" si="10">E14+H14+E15+H15</f>
        <v>125</v>
      </c>
      <c r="D14" s="1028">
        <v>65</v>
      </c>
      <c r="E14" s="799">
        <v>75</v>
      </c>
      <c r="F14" s="800">
        <f t="shared" si="1"/>
        <v>357.14285714285717</v>
      </c>
      <c r="G14" s="801"/>
      <c r="H14" s="799">
        <v>50</v>
      </c>
      <c r="I14" s="800">
        <f t="shared" si="2"/>
        <v>137.46434980705374</v>
      </c>
      <c r="J14" s="802"/>
      <c r="K14" s="1005"/>
      <c r="L14" s="1027">
        <f t="shared" ref="L14" si="11">+M14+M15+Q14+Q15</f>
        <v>0</v>
      </c>
      <c r="M14" s="803"/>
      <c r="N14" s="800">
        <f t="shared" si="4"/>
        <v>0</v>
      </c>
      <c r="O14" s="804"/>
      <c r="P14" s="805">
        <f t="shared" si="5"/>
        <v>0</v>
      </c>
      <c r="Q14" s="803"/>
      <c r="R14" s="800">
        <f t="shared" si="6"/>
        <v>0</v>
      </c>
      <c r="S14" s="804"/>
      <c r="T14" s="806">
        <f t="shared" si="7"/>
        <v>0</v>
      </c>
    </row>
    <row r="15" spans="1:20" ht="13.5" customHeight="1">
      <c r="A15" s="1000"/>
      <c r="B15" s="1002"/>
      <c r="C15" s="1003"/>
      <c r="D15" s="1029"/>
      <c r="E15" s="807"/>
      <c r="F15" s="808">
        <f>E15/210*1000</f>
        <v>0</v>
      </c>
      <c r="G15" s="809"/>
      <c r="H15" s="807"/>
      <c r="I15" s="810">
        <f>H15/210/SQRT(3)*1000</f>
        <v>0</v>
      </c>
      <c r="J15" s="802"/>
      <c r="K15" s="1005"/>
      <c r="L15" s="1006"/>
      <c r="M15" s="803"/>
      <c r="N15" s="800">
        <f t="shared" si="4"/>
        <v>0</v>
      </c>
      <c r="O15" s="804"/>
      <c r="P15" s="805">
        <f t="shared" si="5"/>
        <v>0</v>
      </c>
      <c r="Q15" s="803"/>
      <c r="R15" s="800">
        <f t="shared" si="6"/>
        <v>0</v>
      </c>
      <c r="S15" s="804"/>
      <c r="T15" s="806">
        <f t="shared" si="7"/>
        <v>0</v>
      </c>
    </row>
    <row r="16" spans="1:20" ht="13.5" customHeight="1">
      <c r="A16" s="1000">
        <f>+A14+1</f>
        <v>5</v>
      </c>
      <c r="B16" s="1001" t="s">
        <v>207</v>
      </c>
      <c r="C16" s="1026">
        <f t="shared" si="10"/>
        <v>150</v>
      </c>
      <c r="D16" s="1004">
        <v>80</v>
      </c>
      <c r="E16" s="799">
        <v>50</v>
      </c>
      <c r="F16" s="800">
        <f t="shared" si="1"/>
        <v>238.09523809523807</v>
      </c>
      <c r="G16" s="801"/>
      <c r="H16" s="799">
        <v>100</v>
      </c>
      <c r="I16" s="800">
        <f t="shared" si="2"/>
        <v>274.92869961410747</v>
      </c>
      <c r="J16" s="802"/>
      <c r="K16" s="1005"/>
      <c r="L16" s="1027">
        <f t="shared" ref="L16" si="12">+M16+M17+Q16+Q17</f>
        <v>0</v>
      </c>
      <c r="M16" s="803"/>
      <c r="N16" s="800">
        <f t="shared" si="4"/>
        <v>0</v>
      </c>
      <c r="O16" s="804"/>
      <c r="P16" s="805">
        <f t="shared" si="5"/>
        <v>0</v>
      </c>
      <c r="Q16" s="803"/>
      <c r="R16" s="800">
        <f t="shared" si="6"/>
        <v>0</v>
      </c>
      <c r="S16" s="804"/>
      <c r="T16" s="806">
        <f t="shared" si="7"/>
        <v>0</v>
      </c>
    </row>
    <row r="17" spans="1:20" ht="13.5" customHeight="1">
      <c r="A17" s="1000"/>
      <c r="B17" s="1002"/>
      <c r="C17" s="1003"/>
      <c r="D17" s="1004"/>
      <c r="E17" s="807"/>
      <c r="F17" s="808">
        <f>E17/210*1000</f>
        <v>0</v>
      </c>
      <c r="G17" s="809"/>
      <c r="H17" s="807"/>
      <c r="I17" s="810">
        <f>H17/210/SQRT(3)*1000</f>
        <v>0</v>
      </c>
      <c r="J17" s="802"/>
      <c r="K17" s="1005"/>
      <c r="L17" s="1006"/>
      <c r="M17" s="803"/>
      <c r="N17" s="800">
        <f t="shared" si="4"/>
        <v>0</v>
      </c>
      <c r="O17" s="804"/>
      <c r="P17" s="805">
        <f t="shared" si="5"/>
        <v>0</v>
      </c>
      <c r="Q17" s="803"/>
      <c r="R17" s="800">
        <f t="shared" si="6"/>
        <v>0</v>
      </c>
      <c r="S17" s="804"/>
      <c r="T17" s="806">
        <f t="shared" si="7"/>
        <v>0</v>
      </c>
    </row>
    <row r="18" spans="1:20" ht="13.5" customHeight="1">
      <c r="A18" s="1000">
        <f>+A16+1</f>
        <v>6</v>
      </c>
      <c r="B18" s="1001" t="s">
        <v>208</v>
      </c>
      <c r="C18" s="1026">
        <f t="shared" ref="C18" si="13">E18+H18+E19+H19</f>
        <v>100</v>
      </c>
      <c r="D18" s="1004">
        <v>60</v>
      </c>
      <c r="E18" s="799">
        <v>50</v>
      </c>
      <c r="F18" s="800">
        <f t="shared" si="1"/>
        <v>238.09523809523807</v>
      </c>
      <c r="G18" s="801"/>
      <c r="H18" s="799">
        <v>50</v>
      </c>
      <c r="I18" s="800">
        <f t="shared" si="2"/>
        <v>137.46434980705374</v>
      </c>
      <c r="J18" s="802"/>
      <c r="K18" s="1005"/>
      <c r="L18" s="1027">
        <f t="shared" ref="L18" si="14">+M18+M19+Q18+Q19</f>
        <v>0</v>
      </c>
      <c r="M18" s="803"/>
      <c r="N18" s="800">
        <f t="shared" si="4"/>
        <v>0</v>
      </c>
      <c r="O18" s="804"/>
      <c r="P18" s="805">
        <f t="shared" si="5"/>
        <v>0</v>
      </c>
      <c r="Q18" s="803"/>
      <c r="R18" s="800">
        <f t="shared" si="6"/>
        <v>0</v>
      </c>
      <c r="S18" s="804"/>
      <c r="T18" s="806">
        <f t="shared" si="7"/>
        <v>0</v>
      </c>
    </row>
    <row r="19" spans="1:20" ht="13.5" customHeight="1">
      <c r="A19" s="1000"/>
      <c r="B19" s="1002"/>
      <c r="C19" s="1003"/>
      <c r="D19" s="1004"/>
      <c r="E19" s="807"/>
      <c r="F19" s="808">
        <f>E19/210*1000</f>
        <v>0</v>
      </c>
      <c r="G19" s="809"/>
      <c r="H19" s="807"/>
      <c r="I19" s="810">
        <f>H19/210/SQRT(3)*1000</f>
        <v>0</v>
      </c>
      <c r="J19" s="802"/>
      <c r="K19" s="1005"/>
      <c r="L19" s="1006"/>
      <c r="M19" s="803"/>
      <c r="N19" s="800">
        <f t="shared" si="4"/>
        <v>0</v>
      </c>
      <c r="O19" s="804"/>
      <c r="P19" s="805">
        <f t="shared" si="5"/>
        <v>0</v>
      </c>
      <c r="Q19" s="803"/>
      <c r="R19" s="800">
        <f t="shared" si="6"/>
        <v>0</v>
      </c>
      <c r="S19" s="804"/>
      <c r="T19" s="806">
        <f t="shared" si="7"/>
        <v>0</v>
      </c>
    </row>
    <row r="20" spans="1:20" ht="13.5" customHeight="1">
      <c r="A20" s="1000">
        <f>+A18+1</f>
        <v>7</v>
      </c>
      <c r="B20" s="1001" t="s">
        <v>209</v>
      </c>
      <c r="C20" s="1026">
        <f t="shared" ref="C20" si="15">E20+H20+E21+H21</f>
        <v>125</v>
      </c>
      <c r="D20" s="1004">
        <v>105</v>
      </c>
      <c r="E20" s="799">
        <v>75</v>
      </c>
      <c r="F20" s="800">
        <f t="shared" si="1"/>
        <v>357.14285714285717</v>
      </c>
      <c r="G20" s="801"/>
      <c r="H20" s="799">
        <v>50</v>
      </c>
      <c r="I20" s="800">
        <f t="shared" si="2"/>
        <v>137.46434980705374</v>
      </c>
      <c r="J20" s="802"/>
      <c r="K20" s="1005"/>
      <c r="L20" s="1027">
        <f t="shared" ref="L20" si="16">+M20+M21+Q20+Q21</f>
        <v>0</v>
      </c>
      <c r="M20" s="803"/>
      <c r="N20" s="800">
        <f t="shared" si="4"/>
        <v>0</v>
      </c>
      <c r="O20" s="804"/>
      <c r="P20" s="805">
        <f t="shared" si="5"/>
        <v>0</v>
      </c>
      <c r="Q20" s="803"/>
      <c r="R20" s="800">
        <f t="shared" si="6"/>
        <v>0</v>
      </c>
      <c r="S20" s="804"/>
      <c r="T20" s="806">
        <f>IF(R20=0,0,S20/R20*100)</f>
        <v>0</v>
      </c>
    </row>
    <row r="21" spans="1:20" ht="13.5" customHeight="1">
      <c r="A21" s="1000"/>
      <c r="B21" s="1002"/>
      <c r="C21" s="1003"/>
      <c r="D21" s="1004"/>
      <c r="E21" s="807"/>
      <c r="F21" s="808">
        <f>E21/210*1000</f>
        <v>0</v>
      </c>
      <c r="G21" s="809"/>
      <c r="H21" s="807"/>
      <c r="I21" s="810">
        <f>H21/210/SQRT(3)*1000</f>
        <v>0</v>
      </c>
      <c r="J21" s="802"/>
      <c r="K21" s="1005"/>
      <c r="L21" s="1006"/>
      <c r="M21" s="803"/>
      <c r="N21" s="800">
        <f t="shared" si="4"/>
        <v>0</v>
      </c>
      <c r="O21" s="804"/>
      <c r="P21" s="805">
        <f t="shared" si="5"/>
        <v>0</v>
      </c>
      <c r="Q21" s="803"/>
      <c r="R21" s="800">
        <f t="shared" si="6"/>
        <v>0</v>
      </c>
      <c r="S21" s="804"/>
      <c r="T21" s="806">
        <f t="shared" si="7"/>
        <v>0</v>
      </c>
    </row>
    <row r="22" spans="1:20" ht="13.5" customHeight="1">
      <c r="A22" s="1000">
        <f>+A20+1</f>
        <v>8</v>
      </c>
      <c r="B22" s="1001" t="s">
        <v>210</v>
      </c>
      <c r="C22" s="1026">
        <f t="shared" ref="C22" si="17">E22+H22+E23+H23</f>
        <v>125</v>
      </c>
      <c r="D22" s="1004">
        <v>67</v>
      </c>
      <c r="E22" s="799">
        <v>75</v>
      </c>
      <c r="F22" s="800">
        <f t="shared" si="1"/>
        <v>357.14285714285717</v>
      </c>
      <c r="G22" s="801"/>
      <c r="H22" s="799">
        <v>50</v>
      </c>
      <c r="I22" s="800">
        <f t="shared" si="2"/>
        <v>137.46434980705374</v>
      </c>
      <c r="J22" s="802"/>
      <c r="K22" s="1005"/>
      <c r="L22" s="1027">
        <f t="shared" ref="L22" si="18">+M22+M23+Q22+Q23</f>
        <v>0</v>
      </c>
      <c r="M22" s="803"/>
      <c r="N22" s="800">
        <f t="shared" si="4"/>
        <v>0</v>
      </c>
      <c r="O22" s="804"/>
      <c r="P22" s="805">
        <f t="shared" si="5"/>
        <v>0</v>
      </c>
      <c r="Q22" s="803"/>
      <c r="R22" s="800">
        <f t="shared" si="6"/>
        <v>0</v>
      </c>
      <c r="S22" s="804"/>
      <c r="T22" s="806">
        <f t="shared" si="7"/>
        <v>0</v>
      </c>
    </row>
    <row r="23" spans="1:20" ht="13.5" customHeight="1">
      <c r="A23" s="1000"/>
      <c r="B23" s="1002"/>
      <c r="C23" s="1003"/>
      <c r="D23" s="1004"/>
      <c r="E23" s="807"/>
      <c r="F23" s="808">
        <f>E23/210*1000</f>
        <v>0</v>
      </c>
      <c r="G23" s="809"/>
      <c r="H23" s="807"/>
      <c r="I23" s="810">
        <f>H23/210/SQRT(3)*1000</f>
        <v>0</v>
      </c>
      <c r="J23" s="802"/>
      <c r="K23" s="1005"/>
      <c r="L23" s="1006"/>
      <c r="M23" s="803"/>
      <c r="N23" s="800">
        <f t="shared" si="4"/>
        <v>0</v>
      </c>
      <c r="O23" s="804"/>
      <c r="P23" s="805">
        <f t="shared" si="5"/>
        <v>0</v>
      </c>
      <c r="Q23" s="803"/>
      <c r="R23" s="800">
        <f t="shared" si="6"/>
        <v>0</v>
      </c>
      <c r="S23" s="804"/>
      <c r="T23" s="806">
        <f t="shared" si="7"/>
        <v>0</v>
      </c>
    </row>
    <row r="24" spans="1:20" ht="13.5" customHeight="1">
      <c r="A24" s="1000">
        <f>+A22+1</f>
        <v>9</v>
      </c>
      <c r="B24" s="1001" t="s">
        <v>211</v>
      </c>
      <c r="C24" s="1026">
        <f t="shared" ref="C24" si="19">E24+H24+E25+H25</f>
        <v>100</v>
      </c>
      <c r="D24" s="1004">
        <v>55</v>
      </c>
      <c r="E24" s="799">
        <v>50</v>
      </c>
      <c r="F24" s="800">
        <f t="shared" si="1"/>
        <v>238.09523809523807</v>
      </c>
      <c r="G24" s="801"/>
      <c r="H24" s="799">
        <v>50</v>
      </c>
      <c r="I24" s="800">
        <f t="shared" si="2"/>
        <v>137.46434980705374</v>
      </c>
      <c r="J24" s="802"/>
      <c r="K24" s="1005"/>
      <c r="L24" s="1027">
        <f t="shared" ref="L24" si="20">+M24+M25+Q24+Q25</f>
        <v>0</v>
      </c>
      <c r="M24" s="803"/>
      <c r="N24" s="800">
        <f t="shared" si="4"/>
        <v>0</v>
      </c>
      <c r="O24" s="804"/>
      <c r="P24" s="805">
        <f t="shared" si="5"/>
        <v>0</v>
      </c>
      <c r="Q24" s="803"/>
      <c r="R24" s="800">
        <f t="shared" si="6"/>
        <v>0</v>
      </c>
      <c r="S24" s="804"/>
      <c r="T24" s="806">
        <f t="shared" si="7"/>
        <v>0</v>
      </c>
    </row>
    <row r="25" spans="1:20" ht="13.5" customHeight="1">
      <c r="A25" s="1000"/>
      <c r="B25" s="1002"/>
      <c r="C25" s="1003"/>
      <c r="D25" s="1004"/>
      <c r="E25" s="807"/>
      <c r="F25" s="808">
        <f>E25/210*1000</f>
        <v>0</v>
      </c>
      <c r="G25" s="809"/>
      <c r="H25" s="807"/>
      <c r="I25" s="810">
        <f>H25/210/SQRT(3)*1000</f>
        <v>0</v>
      </c>
      <c r="J25" s="802"/>
      <c r="K25" s="1005"/>
      <c r="L25" s="1006"/>
      <c r="M25" s="803"/>
      <c r="N25" s="800">
        <f t="shared" si="4"/>
        <v>0</v>
      </c>
      <c r="O25" s="804"/>
      <c r="P25" s="805">
        <f t="shared" si="5"/>
        <v>0</v>
      </c>
      <c r="Q25" s="803"/>
      <c r="R25" s="800">
        <f t="shared" si="6"/>
        <v>0</v>
      </c>
      <c r="S25" s="804"/>
      <c r="T25" s="806">
        <f t="shared" si="7"/>
        <v>0</v>
      </c>
    </row>
    <row r="26" spans="1:20" ht="13.5" customHeight="1">
      <c r="A26" s="1000">
        <f>+A24+1</f>
        <v>10</v>
      </c>
      <c r="B26" s="1001" t="s">
        <v>212</v>
      </c>
      <c r="C26" s="1026">
        <f t="shared" ref="C26" si="21">E26+H26+E27+H27</f>
        <v>100</v>
      </c>
      <c r="D26" s="1004">
        <v>64</v>
      </c>
      <c r="E26" s="799">
        <v>50</v>
      </c>
      <c r="F26" s="800">
        <f t="shared" si="1"/>
        <v>238.09523809523807</v>
      </c>
      <c r="G26" s="801"/>
      <c r="H26" s="799">
        <v>50</v>
      </c>
      <c r="I26" s="800">
        <f t="shared" si="2"/>
        <v>137.46434980705374</v>
      </c>
      <c r="J26" s="802"/>
      <c r="K26" s="1005"/>
      <c r="L26" s="1027">
        <f t="shared" ref="L26" si="22">+M26+M27+Q26+Q27</f>
        <v>0</v>
      </c>
      <c r="M26" s="803"/>
      <c r="N26" s="800">
        <f t="shared" si="4"/>
        <v>0</v>
      </c>
      <c r="O26" s="804"/>
      <c r="P26" s="805">
        <f t="shared" si="5"/>
        <v>0</v>
      </c>
      <c r="Q26" s="803"/>
      <c r="R26" s="800">
        <f t="shared" si="6"/>
        <v>0</v>
      </c>
      <c r="S26" s="804"/>
      <c r="T26" s="806">
        <f t="shared" si="7"/>
        <v>0</v>
      </c>
    </row>
    <row r="27" spans="1:20" ht="13.5" customHeight="1">
      <c r="A27" s="1000"/>
      <c r="B27" s="1002"/>
      <c r="C27" s="1003"/>
      <c r="D27" s="1004"/>
      <c r="E27" s="807"/>
      <c r="F27" s="808">
        <f>E27/210*1000</f>
        <v>0</v>
      </c>
      <c r="G27" s="809"/>
      <c r="H27" s="807"/>
      <c r="I27" s="810">
        <f>H27/210/SQRT(3)*1000</f>
        <v>0</v>
      </c>
      <c r="J27" s="802"/>
      <c r="K27" s="1005"/>
      <c r="L27" s="1006"/>
      <c r="M27" s="803"/>
      <c r="N27" s="800">
        <f t="shared" si="4"/>
        <v>0</v>
      </c>
      <c r="O27" s="804"/>
      <c r="P27" s="805">
        <f t="shared" si="5"/>
        <v>0</v>
      </c>
      <c r="Q27" s="803"/>
      <c r="R27" s="800">
        <f t="shared" si="6"/>
        <v>0</v>
      </c>
      <c r="S27" s="804"/>
      <c r="T27" s="806">
        <f t="shared" si="7"/>
        <v>0</v>
      </c>
    </row>
    <row r="28" spans="1:20" ht="13.5" customHeight="1">
      <c r="A28" s="1000">
        <f>+A26+1</f>
        <v>11</v>
      </c>
      <c r="B28" s="1001" t="s">
        <v>213</v>
      </c>
      <c r="C28" s="1026">
        <f t="shared" ref="C28" si="23">E28+H28+E29+H29</f>
        <v>100</v>
      </c>
      <c r="D28" s="1004">
        <v>69</v>
      </c>
      <c r="E28" s="799">
        <v>50</v>
      </c>
      <c r="F28" s="800">
        <f t="shared" si="1"/>
        <v>238.09523809523807</v>
      </c>
      <c r="G28" s="801"/>
      <c r="H28" s="799">
        <v>50</v>
      </c>
      <c r="I28" s="800">
        <f t="shared" si="2"/>
        <v>137.46434980705374</v>
      </c>
      <c r="J28" s="802"/>
      <c r="K28" s="1005"/>
      <c r="L28" s="1027">
        <f t="shared" ref="L28" si="24">+M28+M29+Q28+Q29</f>
        <v>0</v>
      </c>
      <c r="M28" s="803"/>
      <c r="N28" s="800">
        <f t="shared" si="4"/>
        <v>0</v>
      </c>
      <c r="O28" s="804"/>
      <c r="P28" s="805">
        <f t="shared" si="5"/>
        <v>0</v>
      </c>
      <c r="Q28" s="803"/>
      <c r="R28" s="800">
        <f t="shared" si="6"/>
        <v>0</v>
      </c>
      <c r="S28" s="804"/>
      <c r="T28" s="806">
        <f t="shared" si="7"/>
        <v>0</v>
      </c>
    </row>
    <row r="29" spans="1:20" ht="13.5" customHeight="1">
      <c r="A29" s="1000"/>
      <c r="B29" s="1002"/>
      <c r="C29" s="1003"/>
      <c r="D29" s="1004"/>
      <c r="E29" s="807"/>
      <c r="F29" s="808">
        <f>E29/210*1000</f>
        <v>0</v>
      </c>
      <c r="G29" s="809"/>
      <c r="H29" s="807"/>
      <c r="I29" s="810">
        <f>H29/210/SQRT(3)*1000</f>
        <v>0</v>
      </c>
      <c r="J29" s="802"/>
      <c r="K29" s="1005"/>
      <c r="L29" s="1006"/>
      <c r="M29" s="803"/>
      <c r="N29" s="800">
        <f t="shared" si="4"/>
        <v>0</v>
      </c>
      <c r="O29" s="804"/>
      <c r="P29" s="805">
        <f t="shared" si="5"/>
        <v>0</v>
      </c>
      <c r="Q29" s="803"/>
      <c r="R29" s="800">
        <f t="shared" si="6"/>
        <v>0</v>
      </c>
      <c r="S29" s="804"/>
      <c r="T29" s="806">
        <f t="shared" si="7"/>
        <v>0</v>
      </c>
    </row>
    <row r="30" spans="1:20" ht="13.5" customHeight="1">
      <c r="A30" s="1000">
        <f>+A28+1</f>
        <v>12</v>
      </c>
      <c r="B30" s="1001" t="s">
        <v>214</v>
      </c>
      <c r="C30" s="1026">
        <f t="shared" ref="C30:C32" si="25">E30+H30+E31+H31</f>
        <v>100</v>
      </c>
      <c r="D30" s="1004">
        <v>77</v>
      </c>
      <c r="E30" s="799">
        <v>50</v>
      </c>
      <c r="F30" s="800">
        <f t="shared" si="1"/>
        <v>238.09523809523807</v>
      </c>
      <c r="G30" s="801"/>
      <c r="H30" s="799">
        <v>50</v>
      </c>
      <c r="I30" s="800">
        <f t="shared" si="2"/>
        <v>137.46434980705374</v>
      </c>
      <c r="J30" s="802"/>
      <c r="K30" s="1005"/>
      <c r="L30" s="1027">
        <f t="shared" ref="L30" si="26">+M30+M31+Q30+Q31</f>
        <v>0</v>
      </c>
      <c r="M30" s="803"/>
      <c r="N30" s="800">
        <f t="shared" si="4"/>
        <v>0</v>
      </c>
      <c r="O30" s="804"/>
      <c r="P30" s="805">
        <f t="shared" si="5"/>
        <v>0</v>
      </c>
      <c r="Q30" s="803"/>
      <c r="R30" s="800">
        <f t="shared" si="6"/>
        <v>0</v>
      </c>
      <c r="S30" s="804"/>
      <c r="T30" s="806">
        <f t="shared" si="7"/>
        <v>0</v>
      </c>
    </row>
    <row r="31" spans="1:20" ht="13.5" customHeight="1">
      <c r="A31" s="1000"/>
      <c r="B31" s="1002"/>
      <c r="C31" s="1003"/>
      <c r="D31" s="1004"/>
      <c r="E31" s="807"/>
      <c r="F31" s="808">
        <f>E31/210*1000</f>
        <v>0</v>
      </c>
      <c r="G31" s="809"/>
      <c r="H31" s="807"/>
      <c r="I31" s="810">
        <f>H31/210/SQRT(3)*1000</f>
        <v>0</v>
      </c>
      <c r="J31" s="802"/>
      <c r="K31" s="1005"/>
      <c r="L31" s="1006"/>
      <c r="M31" s="803"/>
      <c r="N31" s="800">
        <f t="shared" si="4"/>
        <v>0</v>
      </c>
      <c r="O31" s="804"/>
      <c r="P31" s="805">
        <f t="shared" si="5"/>
        <v>0</v>
      </c>
      <c r="Q31" s="803"/>
      <c r="R31" s="800">
        <f t="shared" si="6"/>
        <v>0</v>
      </c>
      <c r="S31" s="804"/>
      <c r="T31" s="806">
        <f t="shared" si="7"/>
        <v>0</v>
      </c>
    </row>
    <row r="32" spans="1:20" ht="13.5" customHeight="1">
      <c r="A32" s="1000">
        <f>+A30+1</f>
        <v>13</v>
      </c>
      <c r="B32" s="1001" t="s">
        <v>215</v>
      </c>
      <c r="C32" s="1026">
        <f t="shared" si="25"/>
        <v>375</v>
      </c>
      <c r="D32" s="1004">
        <v>135</v>
      </c>
      <c r="E32" s="799">
        <v>100</v>
      </c>
      <c r="F32" s="800">
        <f t="shared" si="1"/>
        <v>476.19047619047615</v>
      </c>
      <c r="G32" s="801"/>
      <c r="H32" s="799">
        <v>75</v>
      </c>
      <c r="I32" s="800">
        <f t="shared" si="2"/>
        <v>206.19652471058063</v>
      </c>
      <c r="J32" s="802"/>
      <c r="K32" s="1005"/>
      <c r="L32" s="1027">
        <f t="shared" ref="L32" si="27">+M32+M33+Q32+Q33</f>
        <v>0</v>
      </c>
      <c r="M32" s="803"/>
      <c r="N32" s="800">
        <f t="shared" si="4"/>
        <v>0</v>
      </c>
      <c r="O32" s="804"/>
      <c r="P32" s="805">
        <f t="shared" si="5"/>
        <v>0</v>
      </c>
      <c r="Q32" s="803"/>
      <c r="R32" s="800">
        <f t="shared" si="6"/>
        <v>0</v>
      </c>
      <c r="S32" s="804"/>
      <c r="T32" s="806">
        <f t="shared" si="7"/>
        <v>0</v>
      </c>
    </row>
    <row r="33" spans="1:20" ht="13.5" customHeight="1">
      <c r="A33" s="1000"/>
      <c r="B33" s="1002"/>
      <c r="C33" s="1003"/>
      <c r="D33" s="1004"/>
      <c r="E33" s="799">
        <v>100</v>
      </c>
      <c r="F33" s="800">
        <f t="shared" si="1"/>
        <v>476.19047619047615</v>
      </c>
      <c r="G33" s="801"/>
      <c r="H33" s="799">
        <v>100</v>
      </c>
      <c r="I33" s="800">
        <f t="shared" si="2"/>
        <v>274.92869961410747</v>
      </c>
      <c r="J33" s="802"/>
      <c r="K33" s="1005"/>
      <c r="L33" s="1006"/>
      <c r="M33" s="803"/>
      <c r="N33" s="800">
        <f t="shared" si="4"/>
        <v>0</v>
      </c>
      <c r="O33" s="804"/>
      <c r="P33" s="805">
        <f t="shared" si="5"/>
        <v>0</v>
      </c>
      <c r="Q33" s="803"/>
      <c r="R33" s="800">
        <f t="shared" si="6"/>
        <v>0</v>
      </c>
      <c r="S33" s="804"/>
      <c r="T33" s="806">
        <f t="shared" si="7"/>
        <v>0</v>
      </c>
    </row>
    <row r="34" spans="1:20" ht="13.5" customHeight="1">
      <c r="A34" s="1000">
        <f>+A32+1</f>
        <v>14</v>
      </c>
      <c r="B34" s="1001" t="s">
        <v>216</v>
      </c>
      <c r="C34" s="1026">
        <f t="shared" ref="C34" si="28">E34+H34+E35+H35</f>
        <v>150</v>
      </c>
      <c r="D34" s="1004">
        <v>69</v>
      </c>
      <c r="E34" s="799">
        <v>50</v>
      </c>
      <c r="F34" s="800">
        <f t="shared" si="1"/>
        <v>238.09523809523807</v>
      </c>
      <c r="G34" s="801"/>
      <c r="H34" s="799">
        <v>100</v>
      </c>
      <c r="I34" s="800">
        <f t="shared" si="2"/>
        <v>274.92869961410747</v>
      </c>
      <c r="J34" s="802"/>
      <c r="K34" s="1005"/>
      <c r="L34" s="1027">
        <f t="shared" ref="L34" si="29">+M34+M35+Q34+Q35</f>
        <v>0</v>
      </c>
      <c r="M34" s="803"/>
      <c r="N34" s="800">
        <f t="shared" si="4"/>
        <v>0</v>
      </c>
      <c r="O34" s="804"/>
      <c r="P34" s="805">
        <f t="shared" si="5"/>
        <v>0</v>
      </c>
      <c r="Q34" s="803"/>
      <c r="R34" s="800">
        <f t="shared" si="6"/>
        <v>0</v>
      </c>
      <c r="S34" s="804"/>
      <c r="T34" s="806">
        <f t="shared" si="7"/>
        <v>0</v>
      </c>
    </row>
    <row r="35" spans="1:20" ht="13.5" customHeight="1">
      <c r="A35" s="1000"/>
      <c r="B35" s="1002"/>
      <c r="C35" s="1003"/>
      <c r="D35" s="1004"/>
      <c r="E35" s="807"/>
      <c r="F35" s="808">
        <f>E35/210*1000</f>
        <v>0</v>
      </c>
      <c r="G35" s="809"/>
      <c r="H35" s="807"/>
      <c r="I35" s="810">
        <f>H35/210/SQRT(3)*1000</f>
        <v>0</v>
      </c>
      <c r="J35" s="802"/>
      <c r="K35" s="1005"/>
      <c r="L35" s="1006"/>
      <c r="M35" s="803"/>
      <c r="N35" s="800">
        <f t="shared" si="4"/>
        <v>0</v>
      </c>
      <c r="O35" s="804"/>
      <c r="P35" s="805">
        <f t="shared" si="5"/>
        <v>0</v>
      </c>
      <c r="Q35" s="803"/>
      <c r="R35" s="800">
        <f t="shared" si="6"/>
        <v>0</v>
      </c>
      <c r="S35" s="804"/>
      <c r="T35" s="806">
        <f t="shared" si="7"/>
        <v>0</v>
      </c>
    </row>
    <row r="36" spans="1:20" ht="13.5" customHeight="1">
      <c r="A36" s="1000">
        <f>+A34+1</f>
        <v>15</v>
      </c>
      <c r="B36" s="1001" t="s">
        <v>217</v>
      </c>
      <c r="C36" s="1026">
        <f t="shared" ref="C36" si="30">E36+H36+E37+H37</f>
        <v>125</v>
      </c>
      <c r="D36" s="1004">
        <v>72</v>
      </c>
      <c r="E36" s="799">
        <v>75</v>
      </c>
      <c r="F36" s="800">
        <f t="shared" si="1"/>
        <v>357.14285714285717</v>
      </c>
      <c r="G36" s="801"/>
      <c r="H36" s="799">
        <v>50</v>
      </c>
      <c r="I36" s="800">
        <f t="shared" si="2"/>
        <v>137.46434980705374</v>
      </c>
      <c r="J36" s="802"/>
      <c r="K36" s="1005"/>
      <c r="L36" s="1027">
        <f t="shared" ref="L36" si="31">+M36+M37+Q36+Q37</f>
        <v>0</v>
      </c>
      <c r="M36" s="803"/>
      <c r="N36" s="800">
        <f t="shared" si="4"/>
        <v>0</v>
      </c>
      <c r="O36" s="804"/>
      <c r="P36" s="805">
        <f t="shared" si="5"/>
        <v>0</v>
      </c>
      <c r="Q36" s="803"/>
      <c r="R36" s="800">
        <f t="shared" si="6"/>
        <v>0</v>
      </c>
      <c r="S36" s="804"/>
      <c r="T36" s="806">
        <f t="shared" si="7"/>
        <v>0</v>
      </c>
    </row>
    <row r="37" spans="1:20" ht="13.5" customHeight="1">
      <c r="A37" s="1000"/>
      <c r="B37" s="1002"/>
      <c r="C37" s="1003"/>
      <c r="D37" s="1004"/>
      <c r="E37" s="807"/>
      <c r="F37" s="808">
        <f>E37/210*1000</f>
        <v>0</v>
      </c>
      <c r="G37" s="809"/>
      <c r="H37" s="807"/>
      <c r="I37" s="810">
        <f>H37/210/SQRT(3)*1000</f>
        <v>0</v>
      </c>
      <c r="J37" s="802"/>
      <c r="K37" s="1005"/>
      <c r="L37" s="1006"/>
      <c r="M37" s="803"/>
      <c r="N37" s="800">
        <f t="shared" si="4"/>
        <v>0</v>
      </c>
      <c r="O37" s="804"/>
      <c r="P37" s="805">
        <f t="shared" si="5"/>
        <v>0</v>
      </c>
      <c r="Q37" s="803"/>
      <c r="R37" s="800">
        <f t="shared" si="6"/>
        <v>0</v>
      </c>
      <c r="S37" s="804"/>
      <c r="T37" s="806">
        <f t="shared" si="7"/>
        <v>0</v>
      </c>
    </row>
    <row r="38" spans="1:20" ht="13.5" customHeight="1">
      <c r="A38" s="1000">
        <f>+A36+1</f>
        <v>16</v>
      </c>
      <c r="B38" s="1001" t="s">
        <v>218</v>
      </c>
      <c r="C38" s="1026">
        <f t="shared" ref="C38" si="32">E38+H38+E39+H39</f>
        <v>100</v>
      </c>
      <c r="D38" s="1004">
        <v>62</v>
      </c>
      <c r="E38" s="799">
        <v>50</v>
      </c>
      <c r="F38" s="800">
        <f t="shared" si="1"/>
        <v>238.09523809523807</v>
      </c>
      <c r="G38" s="801"/>
      <c r="H38" s="799">
        <v>50</v>
      </c>
      <c r="I38" s="800">
        <f t="shared" si="2"/>
        <v>137.46434980705374</v>
      </c>
      <c r="J38" s="802"/>
      <c r="K38" s="1005"/>
      <c r="L38" s="1027">
        <f t="shared" ref="L38" si="33">+M38+M39+Q38+Q39</f>
        <v>0</v>
      </c>
      <c r="M38" s="803"/>
      <c r="N38" s="800">
        <f t="shared" si="4"/>
        <v>0</v>
      </c>
      <c r="O38" s="804"/>
      <c r="P38" s="805">
        <f t="shared" si="5"/>
        <v>0</v>
      </c>
      <c r="Q38" s="803"/>
      <c r="R38" s="800">
        <f t="shared" si="6"/>
        <v>0</v>
      </c>
      <c r="S38" s="804"/>
      <c r="T38" s="806">
        <f t="shared" si="7"/>
        <v>0</v>
      </c>
    </row>
    <row r="39" spans="1:20" ht="13.5" customHeight="1">
      <c r="A39" s="1000"/>
      <c r="B39" s="1002"/>
      <c r="C39" s="1003"/>
      <c r="D39" s="1004"/>
      <c r="E39" s="807"/>
      <c r="F39" s="808">
        <f>E39/210*1000</f>
        <v>0</v>
      </c>
      <c r="G39" s="809"/>
      <c r="H39" s="807"/>
      <c r="I39" s="810">
        <f>H39/210/SQRT(3)*1000</f>
        <v>0</v>
      </c>
      <c r="J39" s="802"/>
      <c r="K39" s="1005"/>
      <c r="L39" s="1006"/>
      <c r="M39" s="803"/>
      <c r="N39" s="800">
        <f t="shared" si="4"/>
        <v>0</v>
      </c>
      <c r="O39" s="804"/>
      <c r="P39" s="805">
        <f t="shared" si="5"/>
        <v>0</v>
      </c>
      <c r="Q39" s="803"/>
      <c r="R39" s="800">
        <f t="shared" si="6"/>
        <v>0</v>
      </c>
      <c r="S39" s="804"/>
      <c r="T39" s="806">
        <f t="shared" si="7"/>
        <v>0</v>
      </c>
    </row>
    <row r="40" spans="1:20" ht="13.5" customHeight="1">
      <c r="A40" s="1000">
        <f>+A38+1</f>
        <v>17</v>
      </c>
      <c r="B40" s="1001" t="s">
        <v>219</v>
      </c>
      <c r="C40" s="1026">
        <f t="shared" ref="C40" si="34">E40+H40+E41+H41</f>
        <v>100</v>
      </c>
      <c r="D40" s="1004">
        <v>48</v>
      </c>
      <c r="E40" s="799">
        <v>50</v>
      </c>
      <c r="F40" s="800">
        <f t="shared" si="1"/>
        <v>238.09523809523807</v>
      </c>
      <c r="G40" s="801"/>
      <c r="H40" s="799">
        <v>50</v>
      </c>
      <c r="I40" s="800">
        <f t="shared" si="2"/>
        <v>137.46434980705374</v>
      </c>
      <c r="J40" s="802"/>
      <c r="K40" s="1005"/>
      <c r="L40" s="1027">
        <f t="shared" ref="L40" si="35">+M40+M41+Q40+Q41</f>
        <v>0</v>
      </c>
      <c r="M40" s="803"/>
      <c r="N40" s="800">
        <f t="shared" si="4"/>
        <v>0</v>
      </c>
      <c r="O40" s="804"/>
      <c r="P40" s="805">
        <f t="shared" si="5"/>
        <v>0</v>
      </c>
      <c r="Q40" s="803"/>
      <c r="R40" s="800">
        <f t="shared" si="6"/>
        <v>0</v>
      </c>
      <c r="S40" s="804"/>
      <c r="T40" s="806">
        <f t="shared" si="7"/>
        <v>0</v>
      </c>
    </row>
    <row r="41" spans="1:20" ht="13.5" customHeight="1">
      <c r="A41" s="1000"/>
      <c r="B41" s="1002"/>
      <c r="C41" s="1003"/>
      <c r="D41" s="1004"/>
      <c r="E41" s="807"/>
      <c r="F41" s="808">
        <f>E41/210*1000</f>
        <v>0</v>
      </c>
      <c r="G41" s="809"/>
      <c r="H41" s="807"/>
      <c r="I41" s="810">
        <f>H41/210/SQRT(3)*1000</f>
        <v>0</v>
      </c>
      <c r="J41" s="802"/>
      <c r="K41" s="1005"/>
      <c r="L41" s="1006"/>
      <c r="M41" s="803"/>
      <c r="N41" s="800">
        <f t="shared" si="4"/>
        <v>0</v>
      </c>
      <c r="O41" s="804"/>
      <c r="P41" s="805">
        <f t="shared" si="5"/>
        <v>0</v>
      </c>
      <c r="Q41" s="803"/>
      <c r="R41" s="800">
        <f t="shared" si="6"/>
        <v>0</v>
      </c>
      <c r="S41" s="804"/>
      <c r="T41" s="806">
        <f t="shared" si="7"/>
        <v>0</v>
      </c>
    </row>
    <row r="42" spans="1:20" ht="13.5" customHeight="1">
      <c r="A42" s="1000">
        <f>+A40+1</f>
        <v>18</v>
      </c>
      <c r="B42" s="1001" t="s">
        <v>220</v>
      </c>
      <c r="C42" s="1026">
        <f t="shared" ref="C42" si="36">E42+H42+E43+H43</f>
        <v>150</v>
      </c>
      <c r="D42" s="1004">
        <v>139</v>
      </c>
      <c r="E42" s="799">
        <v>75</v>
      </c>
      <c r="F42" s="800">
        <f t="shared" si="1"/>
        <v>357.14285714285717</v>
      </c>
      <c r="G42" s="801"/>
      <c r="H42" s="799">
        <v>75</v>
      </c>
      <c r="I42" s="800">
        <f t="shared" si="2"/>
        <v>206.19652471058063</v>
      </c>
      <c r="J42" s="802"/>
      <c r="K42" s="1005"/>
      <c r="L42" s="1027">
        <f t="shared" ref="L42" si="37">+M42+M43+Q42+Q43</f>
        <v>0</v>
      </c>
      <c r="M42" s="803"/>
      <c r="N42" s="800">
        <f t="shared" si="4"/>
        <v>0</v>
      </c>
      <c r="O42" s="804"/>
      <c r="P42" s="805">
        <f t="shared" si="5"/>
        <v>0</v>
      </c>
      <c r="Q42" s="803"/>
      <c r="R42" s="800">
        <f t="shared" si="6"/>
        <v>0</v>
      </c>
      <c r="S42" s="804"/>
      <c r="T42" s="806">
        <f t="shared" si="7"/>
        <v>0</v>
      </c>
    </row>
    <row r="43" spans="1:20" ht="13.5" customHeight="1">
      <c r="A43" s="1000"/>
      <c r="B43" s="1002"/>
      <c r="C43" s="1003"/>
      <c r="D43" s="1004"/>
      <c r="E43" s="807"/>
      <c r="F43" s="808">
        <f>E43/210*1000</f>
        <v>0</v>
      </c>
      <c r="G43" s="809"/>
      <c r="H43" s="807"/>
      <c r="I43" s="810">
        <f>H43/210/SQRT(3)*1000</f>
        <v>0</v>
      </c>
      <c r="J43" s="802"/>
      <c r="K43" s="1005"/>
      <c r="L43" s="1006"/>
      <c r="M43" s="803"/>
      <c r="N43" s="800">
        <f t="shared" si="4"/>
        <v>0</v>
      </c>
      <c r="O43" s="804"/>
      <c r="P43" s="805">
        <f t="shared" si="5"/>
        <v>0</v>
      </c>
      <c r="Q43" s="803"/>
      <c r="R43" s="800">
        <f t="shared" si="6"/>
        <v>0</v>
      </c>
      <c r="S43" s="804"/>
      <c r="T43" s="806">
        <f t="shared" si="7"/>
        <v>0</v>
      </c>
    </row>
    <row r="44" spans="1:20" ht="13.5" customHeight="1">
      <c r="A44" s="1000">
        <f>+A42+1</f>
        <v>19</v>
      </c>
      <c r="B44" s="1001" t="s">
        <v>221</v>
      </c>
      <c r="C44" s="1026">
        <f t="shared" ref="C44" si="38">E44+H44+E45+H45</f>
        <v>125</v>
      </c>
      <c r="D44" s="1004">
        <v>82</v>
      </c>
      <c r="E44" s="799">
        <v>50</v>
      </c>
      <c r="F44" s="800">
        <f t="shared" si="1"/>
        <v>238.09523809523807</v>
      </c>
      <c r="G44" s="801"/>
      <c r="H44" s="799">
        <v>75</v>
      </c>
      <c r="I44" s="800">
        <f t="shared" si="2"/>
        <v>206.19652471058063</v>
      </c>
      <c r="J44" s="802"/>
      <c r="K44" s="1005"/>
      <c r="L44" s="1027">
        <f t="shared" ref="L44" si="39">+M44+M45+Q44+Q45</f>
        <v>0</v>
      </c>
      <c r="M44" s="803"/>
      <c r="N44" s="800">
        <f t="shared" si="4"/>
        <v>0</v>
      </c>
      <c r="O44" s="804"/>
      <c r="P44" s="805">
        <f t="shared" si="5"/>
        <v>0</v>
      </c>
      <c r="Q44" s="803"/>
      <c r="R44" s="800">
        <f t="shared" si="6"/>
        <v>0</v>
      </c>
      <c r="S44" s="804"/>
      <c r="T44" s="806">
        <f t="shared" si="7"/>
        <v>0</v>
      </c>
    </row>
    <row r="45" spans="1:20" ht="13.5" customHeight="1">
      <c r="A45" s="1000"/>
      <c r="B45" s="1002"/>
      <c r="C45" s="1003"/>
      <c r="D45" s="1004"/>
      <c r="E45" s="807"/>
      <c r="F45" s="808">
        <f>E45/210*1000</f>
        <v>0</v>
      </c>
      <c r="G45" s="809"/>
      <c r="H45" s="807"/>
      <c r="I45" s="810">
        <f>H45/210/SQRT(3)*1000</f>
        <v>0</v>
      </c>
      <c r="J45" s="802"/>
      <c r="K45" s="1005"/>
      <c r="L45" s="1006"/>
      <c r="M45" s="803"/>
      <c r="N45" s="800">
        <f t="shared" si="4"/>
        <v>0</v>
      </c>
      <c r="O45" s="804"/>
      <c r="P45" s="805">
        <f t="shared" si="5"/>
        <v>0</v>
      </c>
      <c r="Q45" s="803"/>
      <c r="R45" s="800">
        <f t="shared" si="6"/>
        <v>0</v>
      </c>
      <c r="S45" s="804"/>
      <c r="T45" s="806">
        <f t="shared" si="7"/>
        <v>0</v>
      </c>
    </row>
    <row r="46" spans="1:20" ht="13.5" customHeight="1">
      <c r="A46" s="1000">
        <f>+A44+1</f>
        <v>20</v>
      </c>
      <c r="B46" s="1001" t="s">
        <v>222</v>
      </c>
      <c r="C46" s="1026">
        <f t="shared" ref="C46" si="40">E46+H46+E47+H47</f>
        <v>100</v>
      </c>
      <c r="D46" s="1004">
        <v>56</v>
      </c>
      <c r="E46" s="799">
        <v>50</v>
      </c>
      <c r="F46" s="800">
        <f t="shared" si="1"/>
        <v>238.09523809523807</v>
      </c>
      <c r="G46" s="801"/>
      <c r="H46" s="799">
        <v>50</v>
      </c>
      <c r="I46" s="800">
        <f t="shared" si="2"/>
        <v>137.46434980705374</v>
      </c>
      <c r="J46" s="802"/>
      <c r="K46" s="1005"/>
      <c r="L46" s="1027">
        <f t="shared" ref="L46" si="41">+M46+M47+Q46+Q47</f>
        <v>0</v>
      </c>
      <c r="M46" s="803"/>
      <c r="N46" s="800">
        <f t="shared" si="4"/>
        <v>0</v>
      </c>
      <c r="O46" s="804"/>
      <c r="P46" s="805">
        <f t="shared" si="5"/>
        <v>0</v>
      </c>
      <c r="Q46" s="803"/>
      <c r="R46" s="800">
        <f t="shared" si="6"/>
        <v>0</v>
      </c>
      <c r="S46" s="804"/>
      <c r="T46" s="806">
        <f t="shared" si="7"/>
        <v>0</v>
      </c>
    </row>
    <row r="47" spans="1:20" ht="13.5" customHeight="1">
      <c r="A47" s="1000"/>
      <c r="B47" s="1002"/>
      <c r="C47" s="1003"/>
      <c r="D47" s="1004"/>
      <c r="E47" s="807"/>
      <c r="F47" s="808">
        <f>E47/210*1000</f>
        <v>0</v>
      </c>
      <c r="G47" s="809"/>
      <c r="H47" s="807"/>
      <c r="I47" s="810">
        <f>H47/210/SQRT(3)*1000</f>
        <v>0</v>
      </c>
      <c r="J47" s="802"/>
      <c r="K47" s="1005"/>
      <c r="L47" s="1006"/>
      <c r="M47" s="803"/>
      <c r="N47" s="800">
        <f t="shared" si="4"/>
        <v>0</v>
      </c>
      <c r="O47" s="804"/>
      <c r="P47" s="805">
        <f t="shared" si="5"/>
        <v>0</v>
      </c>
      <c r="Q47" s="803"/>
      <c r="R47" s="800">
        <f t="shared" si="6"/>
        <v>0</v>
      </c>
      <c r="S47" s="804"/>
      <c r="T47" s="806">
        <f t="shared" si="7"/>
        <v>0</v>
      </c>
    </row>
    <row r="48" spans="1:20" ht="13.5" customHeight="1">
      <c r="A48" s="1000">
        <f>+A46+1</f>
        <v>21</v>
      </c>
      <c r="B48" s="1001" t="s">
        <v>223</v>
      </c>
      <c r="C48" s="1026">
        <f t="shared" ref="C48" si="42">E48+H48+E49+H49</f>
        <v>125</v>
      </c>
      <c r="D48" s="1004">
        <v>75</v>
      </c>
      <c r="E48" s="799">
        <v>75</v>
      </c>
      <c r="F48" s="800">
        <f t="shared" si="1"/>
        <v>357.14285714285717</v>
      </c>
      <c r="G48" s="801"/>
      <c r="H48" s="799">
        <v>50</v>
      </c>
      <c r="I48" s="800">
        <f t="shared" si="2"/>
        <v>137.46434980705374</v>
      </c>
      <c r="J48" s="802"/>
      <c r="K48" s="1005"/>
      <c r="L48" s="1027">
        <f t="shared" ref="L48" si="43">+M48+M49+Q48+Q49</f>
        <v>0</v>
      </c>
      <c r="M48" s="803"/>
      <c r="N48" s="800">
        <f t="shared" si="4"/>
        <v>0</v>
      </c>
      <c r="O48" s="804"/>
      <c r="P48" s="805">
        <f t="shared" si="5"/>
        <v>0</v>
      </c>
      <c r="Q48" s="803"/>
      <c r="R48" s="800">
        <f t="shared" si="6"/>
        <v>0</v>
      </c>
      <c r="S48" s="804"/>
      <c r="T48" s="806">
        <f t="shared" si="7"/>
        <v>0</v>
      </c>
    </row>
    <row r="49" spans="1:20" ht="13.5" customHeight="1">
      <c r="A49" s="1000"/>
      <c r="B49" s="1002"/>
      <c r="C49" s="1003"/>
      <c r="D49" s="1004"/>
      <c r="E49" s="807"/>
      <c r="F49" s="808">
        <f>E49/210*1000</f>
        <v>0</v>
      </c>
      <c r="G49" s="809"/>
      <c r="H49" s="807"/>
      <c r="I49" s="810">
        <f>H49/210/SQRT(3)*1000</f>
        <v>0</v>
      </c>
      <c r="J49" s="802"/>
      <c r="K49" s="1005"/>
      <c r="L49" s="1006"/>
      <c r="M49" s="803"/>
      <c r="N49" s="800">
        <f t="shared" si="4"/>
        <v>0</v>
      </c>
      <c r="O49" s="804"/>
      <c r="P49" s="805">
        <f t="shared" si="5"/>
        <v>0</v>
      </c>
      <c r="Q49" s="803"/>
      <c r="R49" s="800">
        <f t="shared" si="6"/>
        <v>0</v>
      </c>
      <c r="S49" s="804"/>
      <c r="T49" s="806">
        <f t="shared" si="7"/>
        <v>0</v>
      </c>
    </row>
    <row r="50" spans="1:20" ht="13.5" customHeight="1">
      <c r="A50" s="1000">
        <f>+A48+1</f>
        <v>22</v>
      </c>
      <c r="B50" s="1001" t="s">
        <v>224</v>
      </c>
      <c r="C50" s="1026">
        <f t="shared" ref="C50" si="44">E50+H50+E51+H51</f>
        <v>125</v>
      </c>
      <c r="D50" s="1004">
        <v>69</v>
      </c>
      <c r="E50" s="799">
        <v>75</v>
      </c>
      <c r="F50" s="800">
        <f t="shared" si="1"/>
        <v>357.14285714285717</v>
      </c>
      <c r="G50" s="801"/>
      <c r="H50" s="799">
        <v>50</v>
      </c>
      <c r="I50" s="800">
        <f t="shared" si="2"/>
        <v>137.46434980705374</v>
      </c>
      <c r="J50" s="802"/>
      <c r="K50" s="1005"/>
      <c r="L50" s="1027">
        <f t="shared" ref="L50" si="45">+M50+M51+Q50+Q51</f>
        <v>0</v>
      </c>
      <c r="M50" s="803"/>
      <c r="N50" s="800">
        <f t="shared" si="4"/>
        <v>0</v>
      </c>
      <c r="O50" s="804"/>
      <c r="P50" s="805">
        <f t="shared" si="5"/>
        <v>0</v>
      </c>
      <c r="Q50" s="803"/>
      <c r="R50" s="800">
        <f t="shared" si="6"/>
        <v>0</v>
      </c>
      <c r="S50" s="804"/>
      <c r="T50" s="806">
        <f t="shared" si="7"/>
        <v>0</v>
      </c>
    </row>
    <row r="51" spans="1:20" ht="13.5" customHeight="1">
      <c r="A51" s="1000"/>
      <c r="B51" s="1002"/>
      <c r="C51" s="1003"/>
      <c r="D51" s="1004"/>
      <c r="E51" s="807"/>
      <c r="F51" s="808">
        <f>E51/210*1000</f>
        <v>0</v>
      </c>
      <c r="G51" s="809"/>
      <c r="H51" s="807"/>
      <c r="I51" s="810">
        <f>H51/210/SQRT(3)*1000</f>
        <v>0</v>
      </c>
      <c r="J51" s="802"/>
      <c r="K51" s="1005"/>
      <c r="L51" s="1006"/>
      <c r="M51" s="803"/>
      <c r="N51" s="800">
        <f t="shared" si="4"/>
        <v>0</v>
      </c>
      <c r="O51" s="804"/>
      <c r="P51" s="805">
        <f t="shared" si="5"/>
        <v>0</v>
      </c>
      <c r="Q51" s="803"/>
      <c r="R51" s="800">
        <f t="shared" si="6"/>
        <v>0</v>
      </c>
      <c r="S51" s="804"/>
      <c r="T51" s="806">
        <f t="shared" si="7"/>
        <v>0</v>
      </c>
    </row>
    <row r="52" spans="1:20" ht="13.5" customHeight="1">
      <c r="A52" s="1000">
        <f>+A50+1</f>
        <v>23</v>
      </c>
      <c r="B52" s="1001" t="s">
        <v>225</v>
      </c>
      <c r="C52" s="1026">
        <f t="shared" ref="C52" si="46">E52+H52+E53+H53</f>
        <v>100</v>
      </c>
      <c r="D52" s="1004">
        <v>112</v>
      </c>
      <c r="E52" s="799">
        <v>50</v>
      </c>
      <c r="F52" s="800">
        <f t="shared" si="1"/>
        <v>238.09523809523807</v>
      </c>
      <c r="G52" s="801"/>
      <c r="H52" s="799">
        <v>50</v>
      </c>
      <c r="I52" s="800">
        <f t="shared" si="2"/>
        <v>137.46434980705374</v>
      </c>
      <c r="J52" s="802"/>
      <c r="K52" s="1005"/>
      <c r="L52" s="1027">
        <f t="shared" ref="L52" si="47">+M52+M53+Q52+Q53</f>
        <v>0</v>
      </c>
      <c r="M52" s="803"/>
      <c r="N52" s="800">
        <f t="shared" si="4"/>
        <v>0</v>
      </c>
      <c r="O52" s="804"/>
      <c r="P52" s="805">
        <f t="shared" si="5"/>
        <v>0</v>
      </c>
      <c r="Q52" s="803"/>
      <c r="R52" s="800">
        <f t="shared" si="6"/>
        <v>0</v>
      </c>
      <c r="S52" s="804"/>
      <c r="T52" s="806">
        <f t="shared" si="7"/>
        <v>0</v>
      </c>
    </row>
    <row r="53" spans="1:20" ht="13.5" customHeight="1">
      <c r="A53" s="1000"/>
      <c r="B53" s="1002"/>
      <c r="C53" s="1003"/>
      <c r="D53" s="1004"/>
      <c r="E53" s="807"/>
      <c r="F53" s="808">
        <f>E53/210*1000</f>
        <v>0</v>
      </c>
      <c r="G53" s="809"/>
      <c r="H53" s="807"/>
      <c r="I53" s="810">
        <f>H53/210/SQRT(3)*1000</f>
        <v>0</v>
      </c>
      <c r="J53" s="802"/>
      <c r="K53" s="1005"/>
      <c r="L53" s="1006"/>
      <c r="M53" s="803"/>
      <c r="N53" s="800">
        <f t="shared" si="4"/>
        <v>0</v>
      </c>
      <c r="O53" s="804"/>
      <c r="P53" s="805">
        <f t="shared" si="5"/>
        <v>0</v>
      </c>
      <c r="Q53" s="803"/>
      <c r="R53" s="800">
        <f t="shared" si="6"/>
        <v>0</v>
      </c>
      <c r="S53" s="804"/>
      <c r="T53" s="806">
        <f t="shared" si="7"/>
        <v>0</v>
      </c>
    </row>
    <row r="54" spans="1:20" ht="13.5" customHeight="1">
      <c r="A54" s="1000">
        <f>+A52+1</f>
        <v>24</v>
      </c>
      <c r="B54" s="1001" t="s">
        <v>226</v>
      </c>
      <c r="C54" s="1026">
        <f t="shared" ref="C54" si="48">E54+H54+E55+H55</f>
        <v>100</v>
      </c>
      <c r="D54" s="1004">
        <v>107</v>
      </c>
      <c r="E54" s="799">
        <v>50</v>
      </c>
      <c r="F54" s="800">
        <f t="shared" si="1"/>
        <v>238.09523809523807</v>
      </c>
      <c r="G54" s="801"/>
      <c r="H54" s="799">
        <v>50</v>
      </c>
      <c r="I54" s="800">
        <f t="shared" si="2"/>
        <v>137.46434980705374</v>
      </c>
      <c r="J54" s="802"/>
      <c r="K54" s="1005"/>
      <c r="L54" s="1027">
        <f t="shared" ref="L54" si="49">+M54+M55+Q54+Q55</f>
        <v>0</v>
      </c>
      <c r="M54" s="803"/>
      <c r="N54" s="800">
        <f t="shared" si="4"/>
        <v>0</v>
      </c>
      <c r="O54" s="804"/>
      <c r="P54" s="805">
        <f t="shared" si="5"/>
        <v>0</v>
      </c>
      <c r="Q54" s="803"/>
      <c r="R54" s="800">
        <f t="shared" si="6"/>
        <v>0</v>
      </c>
      <c r="S54" s="804"/>
      <c r="T54" s="806">
        <f t="shared" si="7"/>
        <v>0</v>
      </c>
    </row>
    <row r="55" spans="1:20" ht="13.5" customHeight="1">
      <c r="A55" s="1000"/>
      <c r="B55" s="1002"/>
      <c r="C55" s="1003"/>
      <c r="D55" s="1004"/>
      <c r="E55" s="807"/>
      <c r="F55" s="808">
        <f>E55/210*1000</f>
        <v>0</v>
      </c>
      <c r="G55" s="809"/>
      <c r="H55" s="807"/>
      <c r="I55" s="810">
        <f>H55/210/SQRT(3)*1000</f>
        <v>0</v>
      </c>
      <c r="J55" s="802"/>
      <c r="K55" s="1005"/>
      <c r="L55" s="1006"/>
      <c r="M55" s="803"/>
      <c r="N55" s="800">
        <f t="shared" si="4"/>
        <v>0</v>
      </c>
      <c r="O55" s="804"/>
      <c r="P55" s="805">
        <f t="shared" si="5"/>
        <v>0</v>
      </c>
      <c r="Q55" s="803"/>
      <c r="R55" s="800">
        <f t="shared" si="6"/>
        <v>0</v>
      </c>
      <c r="S55" s="804"/>
      <c r="T55" s="806">
        <f t="shared" si="7"/>
        <v>0</v>
      </c>
    </row>
    <row r="56" spans="1:20" ht="13.5" customHeight="1">
      <c r="A56" s="1000">
        <f>+A54+1</f>
        <v>25</v>
      </c>
      <c r="B56" s="1001" t="s">
        <v>227</v>
      </c>
      <c r="C56" s="1026">
        <f t="shared" ref="C56" si="50">E56+H56+E57+H57</f>
        <v>125</v>
      </c>
      <c r="D56" s="1004">
        <v>98</v>
      </c>
      <c r="E56" s="799">
        <v>75</v>
      </c>
      <c r="F56" s="800">
        <f t="shared" si="1"/>
        <v>357.14285714285717</v>
      </c>
      <c r="G56" s="801"/>
      <c r="H56" s="799">
        <v>50</v>
      </c>
      <c r="I56" s="800">
        <f t="shared" si="2"/>
        <v>137.46434980705374</v>
      </c>
      <c r="J56" s="802"/>
      <c r="K56" s="1005"/>
      <c r="L56" s="1027">
        <f t="shared" ref="L56" si="51">+M56+M57+Q56+Q57</f>
        <v>0</v>
      </c>
      <c r="M56" s="803"/>
      <c r="N56" s="800">
        <f t="shared" si="4"/>
        <v>0</v>
      </c>
      <c r="O56" s="804"/>
      <c r="P56" s="805">
        <f t="shared" si="5"/>
        <v>0</v>
      </c>
      <c r="Q56" s="803"/>
      <c r="R56" s="800">
        <f t="shared" si="6"/>
        <v>0</v>
      </c>
      <c r="S56" s="804"/>
      <c r="T56" s="806">
        <f t="shared" si="7"/>
        <v>0</v>
      </c>
    </row>
    <row r="57" spans="1:20" ht="13.5" customHeight="1">
      <c r="A57" s="1000"/>
      <c r="B57" s="1002"/>
      <c r="C57" s="1003"/>
      <c r="D57" s="1004"/>
      <c r="E57" s="807"/>
      <c r="F57" s="808">
        <f>E57/210*1000</f>
        <v>0</v>
      </c>
      <c r="G57" s="809"/>
      <c r="H57" s="807"/>
      <c r="I57" s="810">
        <f>H57/210/SQRT(3)*1000</f>
        <v>0</v>
      </c>
      <c r="J57" s="802"/>
      <c r="K57" s="1005"/>
      <c r="L57" s="1006"/>
      <c r="M57" s="803"/>
      <c r="N57" s="800">
        <f t="shared" si="4"/>
        <v>0</v>
      </c>
      <c r="O57" s="804"/>
      <c r="P57" s="805">
        <f t="shared" si="5"/>
        <v>0</v>
      </c>
      <c r="Q57" s="803"/>
      <c r="R57" s="800">
        <f t="shared" si="6"/>
        <v>0</v>
      </c>
      <c r="S57" s="804"/>
      <c r="T57" s="806">
        <f t="shared" si="7"/>
        <v>0</v>
      </c>
    </row>
    <row r="58" spans="1:20" ht="13.5" customHeight="1">
      <c r="A58" s="1000">
        <f>+A56+1</f>
        <v>26</v>
      </c>
      <c r="B58" s="1001" t="s">
        <v>228</v>
      </c>
      <c r="C58" s="1026">
        <v>100</v>
      </c>
      <c r="D58" s="1004">
        <v>69</v>
      </c>
      <c r="E58" s="799">
        <v>50</v>
      </c>
      <c r="F58" s="800">
        <f t="shared" si="1"/>
        <v>238.09523809523807</v>
      </c>
      <c r="G58" s="801"/>
      <c r="H58" s="799">
        <v>50</v>
      </c>
      <c r="I58" s="800">
        <f t="shared" si="2"/>
        <v>137.46434980705374</v>
      </c>
      <c r="J58" s="802"/>
      <c r="K58" s="1005"/>
      <c r="L58" s="1027">
        <f t="shared" ref="L58" si="52">+M58+M59+Q58+Q59</f>
        <v>0</v>
      </c>
      <c r="M58" s="803"/>
      <c r="N58" s="800">
        <f t="shared" si="4"/>
        <v>0</v>
      </c>
      <c r="O58" s="804"/>
      <c r="P58" s="805">
        <f t="shared" si="5"/>
        <v>0</v>
      </c>
      <c r="Q58" s="803"/>
      <c r="R58" s="800">
        <f t="shared" si="6"/>
        <v>0</v>
      </c>
      <c r="S58" s="804"/>
      <c r="T58" s="806">
        <f t="shared" si="7"/>
        <v>0</v>
      </c>
    </row>
    <row r="59" spans="1:20" ht="13.5" customHeight="1">
      <c r="A59" s="1000"/>
      <c r="B59" s="1002"/>
      <c r="C59" s="1003"/>
      <c r="D59" s="1004"/>
      <c r="E59" s="807"/>
      <c r="F59" s="808">
        <f>E59/210*1000</f>
        <v>0</v>
      </c>
      <c r="G59" s="809"/>
      <c r="H59" s="807"/>
      <c r="I59" s="810">
        <f>H59/210/SQRT(3)*1000</f>
        <v>0</v>
      </c>
      <c r="J59" s="802"/>
      <c r="K59" s="1005"/>
      <c r="L59" s="1006"/>
      <c r="M59" s="803"/>
      <c r="N59" s="800">
        <f t="shared" si="4"/>
        <v>0</v>
      </c>
      <c r="O59" s="804"/>
      <c r="P59" s="805">
        <f t="shared" si="5"/>
        <v>0</v>
      </c>
      <c r="Q59" s="803"/>
      <c r="R59" s="800">
        <f t="shared" si="6"/>
        <v>0</v>
      </c>
      <c r="S59" s="804"/>
      <c r="T59" s="806">
        <f t="shared" si="7"/>
        <v>0</v>
      </c>
    </row>
    <row r="60" spans="1:20" ht="13.5" customHeight="1">
      <c r="A60" s="1000">
        <f>+A58+1</f>
        <v>27</v>
      </c>
      <c r="B60" s="1001" t="s">
        <v>229</v>
      </c>
      <c r="C60" s="1026">
        <f t="shared" ref="C60" si="53">E60+H60+E61+H61</f>
        <v>100</v>
      </c>
      <c r="D60" s="1004">
        <v>81</v>
      </c>
      <c r="E60" s="799">
        <v>50</v>
      </c>
      <c r="F60" s="800">
        <f t="shared" si="1"/>
        <v>238.09523809523807</v>
      </c>
      <c r="G60" s="801"/>
      <c r="H60" s="799">
        <v>50</v>
      </c>
      <c r="I60" s="800">
        <f t="shared" si="2"/>
        <v>137.46434980705374</v>
      </c>
      <c r="J60" s="802"/>
      <c r="K60" s="1005"/>
      <c r="L60" s="1027">
        <f t="shared" ref="L60" si="54">+M60+M61+Q60+Q61</f>
        <v>0</v>
      </c>
      <c r="M60" s="803"/>
      <c r="N60" s="800">
        <f t="shared" si="4"/>
        <v>0</v>
      </c>
      <c r="O60" s="804"/>
      <c r="P60" s="805">
        <f t="shared" si="5"/>
        <v>0</v>
      </c>
      <c r="Q60" s="803"/>
      <c r="R60" s="800">
        <f t="shared" si="6"/>
        <v>0</v>
      </c>
      <c r="S60" s="804"/>
      <c r="T60" s="806">
        <f t="shared" si="7"/>
        <v>0</v>
      </c>
    </row>
    <row r="61" spans="1:20" ht="13.5" customHeight="1">
      <c r="A61" s="1000"/>
      <c r="B61" s="1002"/>
      <c r="C61" s="1003"/>
      <c r="D61" s="1004"/>
      <c r="E61" s="807"/>
      <c r="F61" s="808">
        <f>E61/210*1000</f>
        <v>0</v>
      </c>
      <c r="G61" s="809"/>
      <c r="H61" s="807"/>
      <c r="I61" s="810">
        <f>H61/210/SQRT(3)*1000</f>
        <v>0</v>
      </c>
      <c r="J61" s="802"/>
      <c r="K61" s="1005"/>
      <c r="L61" s="1006"/>
      <c r="M61" s="803"/>
      <c r="N61" s="800">
        <f t="shared" si="4"/>
        <v>0</v>
      </c>
      <c r="O61" s="804"/>
      <c r="P61" s="805">
        <f t="shared" si="5"/>
        <v>0</v>
      </c>
      <c r="Q61" s="803"/>
      <c r="R61" s="800">
        <f t="shared" si="6"/>
        <v>0</v>
      </c>
      <c r="S61" s="804"/>
      <c r="T61" s="806">
        <f t="shared" si="7"/>
        <v>0</v>
      </c>
    </row>
    <row r="62" spans="1:20" ht="13.5" customHeight="1">
      <c r="A62" s="1000">
        <f>+A60+1</f>
        <v>28</v>
      </c>
      <c r="B62" s="1001" t="s">
        <v>230</v>
      </c>
      <c r="C62" s="1026">
        <f t="shared" ref="C62" si="55">E62+H62+E63+H63</f>
        <v>100</v>
      </c>
      <c r="D62" s="1004">
        <v>91</v>
      </c>
      <c r="E62" s="799">
        <v>50</v>
      </c>
      <c r="F62" s="800">
        <f t="shared" si="1"/>
        <v>238.09523809523807</v>
      </c>
      <c r="G62" s="801"/>
      <c r="H62" s="799">
        <v>50</v>
      </c>
      <c r="I62" s="800">
        <f t="shared" si="2"/>
        <v>137.46434980705374</v>
      </c>
      <c r="J62" s="802"/>
      <c r="K62" s="1005"/>
      <c r="L62" s="1027">
        <f t="shared" ref="L62" si="56">+M62+M63+Q62+Q63</f>
        <v>0</v>
      </c>
      <c r="M62" s="803"/>
      <c r="N62" s="800">
        <f t="shared" si="4"/>
        <v>0</v>
      </c>
      <c r="O62" s="804"/>
      <c r="P62" s="805">
        <f t="shared" si="5"/>
        <v>0</v>
      </c>
      <c r="Q62" s="803"/>
      <c r="R62" s="800">
        <f t="shared" si="6"/>
        <v>0</v>
      </c>
      <c r="S62" s="804"/>
      <c r="T62" s="806">
        <f t="shared" si="7"/>
        <v>0</v>
      </c>
    </row>
    <row r="63" spans="1:20" ht="13.5" customHeight="1">
      <c r="A63" s="1000"/>
      <c r="B63" s="1002"/>
      <c r="C63" s="1003"/>
      <c r="D63" s="1004"/>
      <c r="E63" s="807"/>
      <c r="F63" s="808">
        <f>E63/210*1000</f>
        <v>0</v>
      </c>
      <c r="G63" s="809"/>
      <c r="H63" s="807"/>
      <c r="I63" s="810">
        <f>H63/210/SQRT(3)*1000</f>
        <v>0</v>
      </c>
      <c r="J63" s="802"/>
      <c r="K63" s="1005"/>
      <c r="L63" s="1006"/>
      <c r="M63" s="803"/>
      <c r="N63" s="800">
        <f t="shared" si="4"/>
        <v>0</v>
      </c>
      <c r="O63" s="804"/>
      <c r="P63" s="805">
        <f t="shared" si="5"/>
        <v>0</v>
      </c>
      <c r="Q63" s="803"/>
      <c r="R63" s="800">
        <f t="shared" si="6"/>
        <v>0</v>
      </c>
      <c r="S63" s="804"/>
      <c r="T63" s="806">
        <f t="shared" si="7"/>
        <v>0</v>
      </c>
    </row>
    <row r="64" spans="1:20" ht="13.5" customHeight="1">
      <c r="A64" s="1000">
        <f>+A62+1</f>
        <v>29</v>
      </c>
      <c r="B64" s="1001" t="s">
        <v>231</v>
      </c>
      <c r="C64" s="1026">
        <f t="shared" ref="C64" si="57">E64+H64+E65+H65</f>
        <v>100</v>
      </c>
      <c r="D64" s="1004">
        <v>91</v>
      </c>
      <c r="E64" s="799">
        <v>50</v>
      </c>
      <c r="F64" s="800">
        <f t="shared" si="1"/>
        <v>238.09523809523807</v>
      </c>
      <c r="G64" s="801"/>
      <c r="H64" s="799">
        <v>50</v>
      </c>
      <c r="I64" s="800">
        <f t="shared" si="2"/>
        <v>137.46434980705374</v>
      </c>
      <c r="J64" s="802"/>
      <c r="K64" s="1005"/>
      <c r="L64" s="1027">
        <f t="shared" ref="L64" si="58">+M64+M65+Q64+Q65</f>
        <v>0</v>
      </c>
      <c r="M64" s="803"/>
      <c r="N64" s="800">
        <f t="shared" si="4"/>
        <v>0</v>
      </c>
      <c r="O64" s="804"/>
      <c r="P64" s="805">
        <f t="shared" si="5"/>
        <v>0</v>
      </c>
      <c r="Q64" s="803"/>
      <c r="R64" s="800">
        <f t="shared" si="6"/>
        <v>0</v>
      </c>
      <c r="S64" s="804"/>
      <c r="T64" s="806">
        <f t="shared" si="7"/>
        <v>0</v>
      </c>
    </row>
    <row r="65" spans="1:20" ht="13.5" customHeight="1">
      <c r="A65" s="1000"/>
      <c r="B65" s="1002"/>
      <c r="C65" s="1003"/>
      <c r="D65" s="1004"/>
      <c r="E65" s="807"/>
      <c r="F65" s="808">
        <f>E65/210*1000</f>
        <v>0</v>
      </c>
      <c r="G65" s="809"/>
      <c r="H65" s="807"/>
      <c r="I65" s="810">
        <f>H65/210/SQRT(3)*1000</f>
        <v>0</v>
      </c>
      <c r="J65" s="802"/>
      <c r="K65" s="1005"/>
      <c r="L65" s="1006"/>
      <c r="M65" s="803"/>
      <c r="N65" s="800">
        <f t="shared" si="4"/>
        <v>0</v>
      </c>
      <c r="O65" s="804"/>
      <c r="P65" s="805">
        <f t="shared" si="5"/>
        <v>0</v>
      </c>
      <c r="Q65" s="803"/>
      <c r="R65" s="800">
        <f t="shared" si="6"/>
        <v>0</v>
      </c>
      <c r="S65" s="804"/>
      <c r="T65" s="806">
        <f t="shared" si="7"/>
        <v>0</v>
      </c>
    </row>
    <row r="66" spans="1:20" ht="13.5" customHeight="1">
      <c r="A66" s="1000">
        <f>+A64+1</f>
        <v>30</v>
      </c>
      <c r="B66" s="1001" t="s">
        <v>232</v>
      </c>
      <c r="C66" s="1026">
        <f t="shared" ref="C66" si="59">E66+H66+E67+H67</f>
        <v>100</v>
      </c>
      <c r="D66" s="1004">
        <v>79</v>
      </c>
      <c r="E66" s="799">
        <v>50</v>
      </c>
      <c r="F66" s="800">
        <f t="shared" si="1"/>
        <v>238.09523809523807</v>
      </c>
      <c r="G66" s="801"/>
      <c r="H66" s="799">
        <v>50</v>
      </c>
      <c r="I66" s="800">
        <f t="shared" si="2"/>
        <v>137.46434980705374</v>
      </c>
      <c r="J66" s="802"/>
      <c r="K66" s="1005"/>
      <c r="L66" s="1027">
        <f t="shared" ref="L66" si="60">+M66+M67+Q66+Q67</f>
        <v>0</v>
      </c>
      <c r="M66" s="803"/>
      <c r="N66" s="800">
        <f t="shared" si="4"/>
        <v>0</v>
      </c>
      <c r="O66" s="804"/>
      <c r="P66" s="805">
        <f t="shared" si="5"/>
        <v>0</v>
      </c>
      <c r="Q66" s="803"/>
      <c r="R66" s="800">
        <f t="shared" si="6"/>
        <v>0</v>
      </c>
      <c r="S66" s="804"/>
      <c r="T66" s="806">
        <f t="shared" si="7"/>
        <v>0</v>
      </c>
    </row>
    <row r="67" spans="1:20" ht="13.5" customHeight="1">
      <c r="A67" s="1000"/>
      <c r="B67" s="1002"/>
      <c r="C67" s="1003"/>
      <c r="D67" s="1004"/>
      <c r="E67" s="807"/>
      <c r="F67" s="808">
        <f>E67/210*1000</f>
        <v>0</v>
      </c>
      <c r="G67" s="809"/>
      <c r="H67" s="807"/>
      <c r="I67" s="810">
        <f>H67/210/SQRT(3)*1000</f>
        <v>0</v>
      </c>
      <c r="J67" s="802"/>
      <c r="K67" s="1005"/>
      <c r="L67" s="1006"/>
      <c r="M67" s="803"/>
      <c r="N67" s="800">
        <f t="shared" si="4"/>
        <v>0</v>
      </c>
      <c r="O67" s="804"/>
      <c r="P67" s="805">
        <f t="shared" si="5"/>
        <v>0</v>
      </c>
      <c r="Q67" s="803"/>
      <c r="R67" s="800">
        <f t="shared" si="6"/>
        <v>0</v>
      </c>
      <c r="S67" s="804"/>
      <c r="T67" s="806">
        <f t="shared" si="7"/>
        <v>0</v>
      </c>
    </row>
    <row r="68" spans="1:20" ht="13.5" customHeight="1">
      <c r="A68" s="1000">
        <f>+A66+1</f>
        <v>31</v>
      </c>
      <c r="B68" s="1001" t="s">
        <v>233</v>
      </c>
      <c r="C68" s="1026">
        <f t="shared" ref="C68:C70" si="61">E68+H68+E69+H69</f>
        <v>150</v>
      </c>
      <c r="D68" s="1004">
        <v>63</v>
      </c>
      <c r="E68" s="799">
        <v>75</v>
      </c>
      <c r="F68" s="800">
        <f t="shared" si="1"/>
        <v>357.14285714285717</v>
      </c>
      <c r="G68" s="801"/>
      <c r="H68" s="799">
        <v>75</v>
      </c>
      <c r="I68" s="800">
        <f t="shared" si="2"/>
        <v>206.19652471058063</v>
      </c>
      <c r="J68" s="802"/>
      <c r="K68" s="1005"/>
      <c r="L68" s="1027">
        <f t="shared" ref="L68" si="62">+M68+M69+Q68+Q69</f>
        <v>0</v>
      </c>
      <c r="M68" s="803"/>
      <c r="N68" s="800">
        <f t="shared" si="4"/>
        <v>0</v>
      </c>
      <c r="O68" s="804"/>
      <c r="P68" s="805">
        <f t="shared" si="5"/>
        <v>0</v>
      </c>
      <c r="Q68" s="803"/>
      <c r="R68" s="800">
        <f t="shared" si="6"/>
        <v>0</v>
      </c>
      <c r="S68" s="804"/>
      <c r="T68" s="806">
        <f t="shared" si="7"/>
        <v>0</v>
      </c>
    </row>
    <row r="69" spans="1:20" ht="13.5" customHeight="1">
      <c r="A69" s="1000"/>
      <c r="B69" s="1002"/>
      <c r="C69" s="1003"/>
      <c r="D69" s="1004"/>
      <c r="E69" s="807"/>
      <c r="F69" s="808">
        <f>E69/210*1000</f>
        <v>0</v>
      </c>
      <c r="G69" s="809"/>
      <c r="H69" s="807"/>
      <c r="I69" s="810">
        <f>H69/210/SQRT(3)*1000</f>
        <v>0</v>
      </c>
      <c r="J69" s="802"/>
      <c r="K69" s="1005"/>
      <c r="L69" s="1006"/>
      <c r="M69" s="803"/>
      <c r="N69" s="800">
        <f t="shared" si="4"/>
        <v>0</v>
      </c>
      <c r="O69" s="804"/>
      <c r="P69" s="805">
        <f t="shared" si="5"/>
        <v>0</v>
      </c>
      <c r="Q69" s="803"/>
      <c r="R69" s="800">
        <f t="shared" si="6"/>
        <v>0</v>
      </c>
      <c r="S69" s="804"/>
      <c r="T69" s="806">
        <f t="shared" si="7"/>
        <v>0</v>
      </c>
    </row>
    <row r="70" spans="1:20" ht="13.5" customHeight="1">
      <c r="A70" s="1000">
        <f>+A68+1</f>
        <v>32</v>
      </c>
      <c r="B70" s="1001" t="s">
        <v>234</v>
      </c>
      <c r="C70" s="1026">
        <f t="shared" si="61"/>
        <v>125</v>
      </c>
      <c r="D70" s="1004">
        <v>86</v>
      </c>
      <c r="E70" s="799">
        <v>50</v>
      </c>
      <c r="F70" s="800">
        <f t="shared" si="1"/>
        <v>238.09523809523807</v>
      </c>
      <c r="G70" s="801"/>
      <c r="H70" s="799">
        <v>75</v>
      </c>
      <c r="I70" s="800">
        <f t="shared" si="2"/>
        <v>206.19652471058063</v>
      </c>
      <c r="J70" s="802"/>
      <c r="K70" s="1005"/>
      <c r="L70" s="1027">
        <f t="shared" ref="L70" si="63">+M70+M71+Q70+Q71</f>
        <v>0</v>
      </c>
      <c r="M70" s="803"/>
      <c r="N70" s="800">
        <f t="shared" si="4"/>
        <v>0</v>
      </c>
      <c r="O70" s="804"/>
      <c r="P70" s="805">
        <f t="shared" si="5"/>
        <v>0</v>
      </c>
      <c r="Q70" s="803"/>
      <c r="R70" s="800">
        <f t="shared" si="6"/>
        <v>0</v>
      </c>
      <c r="S70" s="804"/>
      <c r="T70" s="806">
        <f t="shared" si="7"/>
        <v>0</v>
      </c>
    </row>
    <row r="71" spans="1:20" ht="13.5" customHeight="1">
      <c r="A71" s="1000"/>
      <c r="B71" s="1002"/>
      <c r="C71" s="1003"/>
      <c r="D71" s="1004"/>
      <c r="E71" s="807"/>
      <c r="F71" s="808">
        <f>E71/210*1000</f>
        <v>0</v>
      </c>
      <c r="G71" s="809"/>
      <c r="H71" s="807"/>
      <c r="I71" s="810">
        <f>H71/210/SQRT(3)*1000</f>
        <v>0</v>
      </c>
      <c r="J71" s="802"/>
      <c r="K71" s="1005"/>
      <c r="L71" s="1006"/>
      <c r="M71" s="803"/>
      <c r="N71" s="800">
        <f t="shared" si="4"/>
        <v>0</v>
      </c>
      <c r="O71" s="804"/>
      <c r="P71" s="805">
        <f t="shared" si="5"/>
        <v>0</v>
      </c>
      <c r="Q71" s="803"/>
      <c r="R71" s="800">
        <f t="shared" si="6"/>
        <v>0</v>
      </c>
      <c r="S71" s="804"/>
      <c r="T71" s="806">
        <f t="shared" si="7"/>
        <v>0</v>
      </c>
    </row>
    <row r="72" spans="1:20" ht="13.5" customHeight="1">
      <c r="A72" s="1000">
        <f>+A70+1</f>
        <v>33</v>
      </c>
      <c r="B72" s="1001" t="s">
        <v>235</v>
      </c>
      <c r="C72" s="1026">
        <f t="shared" ref="C72" si="64">E72+H72+E73+H73</f>
        <v>100</v>
      </c>
      <c r="D72" s="1004">
        <v>90</v>
      </c>
      <c r="E72" s="799">
        <v>50</v>
      </c>
      <c r="F72" s="800">
        <f t="shared" si="1"/>
        <v>238.09523809523807</v>
      </c>
      <c r="G72" s="801"/>
      <c r="H72" s="799">
        <v>50</v>
      </c>
      <c r="I72" s="800">
        <f t="shared" si="2"/>
        <v>137.46434980705374</v>
      </c>
      <c r="J72" s="802"/>
      <c r="K72" s="1005"/>
      <c r="L72" s="1027">
        <f t="shared" ref="L72" si="65">+M72+M73+Q72+Q73</f>
        <v>0</v>
      </c>
      <c r="M72" s="803"/>
      <c r="N72" s="800">
        <f t="shared" si="4"/>
        <v>0</v>
      </c>
      <c r="O72" s="804"/>
      <c r="P72" s="805">
        <f t="shared" si="5"/>
        <v>0</v>
      </c>
      <c r="Q72" s="803"/>
      <c r="R72" s="800">
        <f t="shared" si="6"/>
        <v>0</v>
      </c>
      <c r="S72" s="804"/>
      <c r="T72" s="806">
        <f t="shared" si="7"/>
        <v>0</v>
      </c>
    </row>
    <row r="73" spans="1:20" ht="13.5" customHeight="1">
      <c r="A73" s="1000"/>
      <c r="B73" s="1002"/>
      <c r="C73" s="1003"/>
      <c r="D73" s="1004"/>
      <c r="E73" s="807"/>
      <c r="F73" s="808">
        <f>E73/210*1000</f>
        <v>0</v>
      </c>
      <c r="G73" s="809"/>
      <c r="H73" s="807"/>
      <c r="I73" s="810">
        <f>H73/210/SQRT(3)*1000</f>
        <v>0</v>
      </c>
      <c r="J73" s="802"/>
      <c r="K73" s="1005"/>
      <c r="L73" s="1006"/>
      <c r="M73" s="803"/>
      <c r="N73" s="800">
        <f t="shared" si="4"/>
        <v>0</v>
      </c>
      <c r="O73" s="804"/>
      <c r="P73" s="805">
        <f t="shared" si="5"/>
        <v>0</v>
      </c>
      <c r="Q73" s="803"/>
      <c r="R73" s="800">
        <f t="shared" si="6"/>
        <v>0</v>
      </c>
      <c r="S73" s="804"/>
      <c r="T73" s="806">
        <f t="shared" si="7"/>
        <v>0</v>
      </c>
    </row>
    <row r="74" spans="1:20" ht="13.5" customHeight="1">
      <c r="A74" s="1000">
        <f>+A72+1</f>
        <v>34</v>
      </c>
      <c r="B74" s="1001" t="s">
        <v>236</v>
      </c>
      <c r="C74" s="1026">
        <f t="shared" ref="C74" si="66">E74+H74+E75+H75</f>
        <v>125</v>
      </c>
      <c r="D74" s="1004">
        <v>87</v>
      </c>
      <c r="E74" s="799">
        <v>50</v>
      </c>
      <c r="F74" s="800">
        <f t="shared" ref="F74:F108" si="67">E74/210*1000</f>
        <v>238.09523809523807</v>
      </c>
      <c r="G74" s="801"/>
      <c r="H74" s="799">
        <v>75</v>
      </c>
      <c r="I74" s="800">
        <f t="shared" ref="I74:I108" si="68">H74/210/SQRT(3)*1000</f>
        <v>206.19652471058063</v>
      </c>
      <c r="J74" s="802"/>
      <c r="K74" s="1005"/>
      <c r="L74" s="1027">
        <f t="shared" ref="L74" si="69">+M74+M75+Q74+Q75</f>
        <v>0</v>
      </c>
      <c r="M74" s="803"/>
      <c r="N74" s="800">
        <f t="shared" ref="N74:N109" si="70">+M74/210*1000</f>
        <v>0</v>
      </c>
      <c r="O74" s="804"/>
      <c r="P74" s="805">
        <f t="shared" ref="P74:P103" si="71">IF(N74=0,0,O74/N74*100)</f>
        <v>0</v>
      </c>
      <c r="Q74" s="803"/>
      <c r="R74" s="800">
        <f t="shared" ref="R74:R103" si="72">+Q74/210/SQRT(3)*1000</f>
        <v>0</v>
      </c>
      <c r="S74" s="804"/>
      <c r="T74" s="806">
        <f t="shared" ref="T74:T103" si="73">IF(R74=0,0,S74/R74*100)</f>
        <v>0</v>
      </c>
    </row>
    <row r="75" spans="1:20" ht="13.5" customHeight="1">
      <c r="A75" s="1000"/>
      <c r="B75" s="1002"/>
      <c r="C75" s="1003"/>
      <c r="D75" s="1004"/>
      <c r="E75" s="807"/>
      <c r="F75" s="808">
        <f t="shared" si="67"/>
        <v>0</v>
      </c>
      <c r="G75" s="809"/>
      <c r="H75" s="807"/>
      <c r="I75" s="810">
        <f t="shared" si="68"/>
        <v>0</v>
      </c>
      <c r="J75" s="802"/>
      <c r="K75" s="1005"/>
      <c r="L75" s="1006"/>
      <c r="M75" s="803"/>
      <c r="N75" s="800">
        <f t="shared" si="70"/>
        <v>0</v>
      </c>
      <c r="O75" s="804"/>
      <c r="P75" s="805">
        <f t="shared" si="71"/>
        <v>0</v>
      </c>
      <c r="Q75" s="803"/>
      <c r="R75" s="800">
        <f t="shared" si="72"/>
        <v>0</v>
      </c>
      <c r="S75" s="804"/>
      <c r="T75" s="806">
        <f t="shared" si="73"/>
        <v>0</v>
      </c>
    </row>
    <row r="76" spans="1:20" ht="13.5" customHeight="1">
      <c r="A76" s="1000">
        <f>+A74+1</f>
        <v>35</v>
      </c>
      <c r="B76" s="1001" t="s">
        <v>237</v>
      </c>
      <c r="C76" s="1026">
        <f t="shared" ref="C76" si="74">E76+H76+E77+H77</f>
        <v>100</v>
      </c>
      <c r="D76" s="1004">
        <v>81</v>
      </c>
      <c r="E76" s="799">
        <v>50</v>
      </c>
      <c r="F76" s="800">
        <f t="shared" si="67"/>
        <v>238.09523809523807</v>
      </c>
      <c r="G76" s="801"/>
      <c r="H76" s="799">
        <v>50</v>
      </c>
      <c r="I76" s="800">
        <f t="shared" si="68"/>
        <v>137.46434980705374</v>
      </c>
      <c r="J76" s="802"/>
      <c r="K76" s="1005"/>
      <c r="L76" s="1027">
        <f t="shared" ref="L76" si="75">+M76+M77+Q76+Q77</f>
        <v>0</v>
      </c>
      <c r="M76" s="803"/>
      <c r="N76" s="800">
        <f t="shared" si="70"/>
        <v>0</v>
      </c>
      <c r="O76" s="804"/>
      <c r="P76" s="805">
        <f t="shared" si="71"/>
        <v>0</v>
      </c>
      <c r="Q76" s="803"/>
      <c r="R76" s="800">
        <f t="shared" si="72"/>
        <v>0</v>
      </c>
      <c r="S76" s="804"/>
      <c r="T76" s="806">
        <f t="shared" si="73"/>
        <v>0</v>
      </c>
    </row>
    <row r="77" spans="1:20" ht="13.5" customHeight="1">
      <c r="A77" s="1000"/>
      <c r="B77" s="1002"/>
      <c r="C77" s="1003"/>
      <c r="D77" s="1004"/>
      <c r="E77" s="807"/>
      <c r="F77" s="808">
        <f>E77/210*1000</f>
        <v>0</v>
      </c>
      <c r="G77" s="809"/>
      <c r="H77" s="807"/>
      <c r="I77" s="810">
        <f>H77/210/SQRT(3)*1000</f>
        <v>0</v>
      </c>
      <c r="J77" s="802"/>
      <c r="K77" s="1005"/>
      <c r="L77" s="1006"/>
      <c r="M77" s="803"/>
      <c r="N77" s="800">
        <f t="shared" si="70"/>
        <v>0</v>
      </c>
      <c r="O77" s="804"/>
      <c r="P77" s="805">
        <f t="shared" si="71"/>
        <v>0</v>
      </c>
      <c r="Q77" s="803"/>
      <c r="R77" s="800">
        <f t="shared" si="72"/>
        <v>0</v>
      </c>
      <c r="S77" s="804"/>
      <c r="T77" s="806">
        <f t="shared" si="73"/>
        <v>0</v>
      </c>
    </row>
    <row r="78" spans="1:20" ht="13.5" customHeight="1">
      <c r="A78" s="1000">
        <f>+A76+1</f>
        <v>36</v>
      </c>
      <c r="B78" s="1001" t="s">
        <v>238</v>
      </c>
      <c r="C78" s="1026">
        <f t="shared" ref="C78" si="76">E78+H78+E79+H79</f>
        <v>125</v>
      </c>
      <c r="D78" s="1004">
        <v>68</v>
      </c>
      <c r="E78" s="799">
        <v>75</v>
      </c>
      <c r="F78" s="800">
        <f t="shared" si="67"/>
        <v>357.14285714285717</v>
      </c>
      <c r="G78" s="801"/>
      <c r="H78" s="799">
        <v>50</v>
      </c>
      <c r="I78" s="800">
        <f t="shared" si="68"/>
        <v>137.46434980705374</v>
      </c>
      <c r="J78" s="802"/>
      <c r="K78" s="1005"/>
      <c r="L78" s="1027">
        <f t="shared" ref="L78" si="77">+M78+M79+Q78+Q79</f>
        <v>0</v>
      </c>
      <c r="M78" s="803"/>
      <c r="N78" s="800">
        <f t="shared" si="70"/>
        <v>0</v>
      </c>
      <c r="O78" s="804"/>
      <c r="P78" s="805">
        <f t="shared" si="71"/>
        <v>0</v>
      </c>
      <c r="Q78" s="803"/>
      <c r="R78" s="800">
        <f t="shared" si="72"/>
        <v>0</v>
      </c>
      <c r="S78" s="804"/>
      <c r="T78" s="806">
        <f t="shared" si="73"/>
        <v>0</v>
      </c>
    </row>
    <row r="79" spans="1:20" ht="13.5" customHeight="1">
      <c r="A79" s="1000"/>
      <c r="B79" s="1002"/>
      <c r="C79" s="1003"/>
      <c r="D79" s="1004"/>
      <c r="E79" s="807"/>
      <c r="F79" s="808">
        <f>E79/210*1000</f>
        <v>0</v>
      </c>
      <c r="G79" s="809"/>
      <c r="H79" s="807"/>
      <c r="I79" s="810">
        <f>H79/210/SQRT(3)*1000</f>
        <v>0</v>
      </c>
      <c r="J79" s="802"/>
      <c r="K79" s="1005"/>
      <c r="L79" s="1006"/>
      <c r="M79" s="803"/>
      <c r="N79" s="800">
        <f t="shared" si="70"/>
        <v>0</v>
      </c>
      <c r="O79" s="804"/>
      <c r="P79" s="805">
        <f t="shared" si="71"/>
        <v>0</v>
      </c>
      <c r="Q79" s="803"/>
      <c r="R79" s="800">
        <f t="shared" si="72"/>
        <v>0</v>
      </c>
      <c r="S79" s="804"/>
      <c r="T79" s="806">
        <f t="shared" si="73"/>
        <v>0</v>
      </c>
    </row>
    <row r="80" spans="1:20" ht="13.5" customHeight="1">
      <c r="A80" s="1000">
        <f>+A78+1</f>
        <v>37</v>
      </c>
      <c r="B80" s="1001" t="s">
        <v>239</v>
      </c>
      <c r="C80" s="1026">
        <f t="shared" ref="C80" si="78">E80+H80+E81+H81</f>
        <v>125</v>
      </c>
      <c r="D80" s="1004">
        <v>79</v>
      </c>
      <c r="E80" s="799">
        <v>75</v>
      </c>
      <c r="F80" s="800">
        <f t="shared" si="67"/>
        <v>357.14285714285717</v>
      </c>
      <c r="G80" s="801"/>
      <c r="H80" s="799">
        <v>50</v>
      </c>
      <c r="I80" s="800">
        <f t="shared" si="68"/>
        <v>137.46434980705374</v>
      </c>
      <c r="J80" s="802"/>
      <c r="K80" s="1005"/>
      <c r="L80" s="1027">
        <f t="shared" ref="L80" si="79">+M80+M81+Q80+Q81</f>
        <v>0</v>
      </c>
      <c r="M80" s="803"/>
      <c r="N80" s="800">
        <f t="shared" si="70"/>
        <v>0</v>
      </c>
      <c r="O80" s="804"/>
      <c r="P80" s="805">
        <f t="shared" si="71"/>
        <v>0</v>
      </c>
      <c r="Q80" s="803"/>
      <c r="R80" s="800">
        <f t="shared" si="72"/>
        <v>0</v>
      </c>
      <c r="S80" s="804"/>
      <c r="T80" s="806">
        <f t="shared" si="73"/>
        <v>0</v>
      </c>
    </row>
    <row r="81" spans="1:20" ht="13.5" customHeight="1">
      <c r="A81" s="1000"/>
      <c r="B81" s="1002"/>
      <c r="C81" s="1003"/>
      <c r="D81" s="1004"/>
      <c r="E81" s="807"/>
      <c r="F81" s="808">
        <f>E81/210*1000</f>
        <v>0</v>
      </c>
      <c r="G81" s="809"/>
      <c r="H81" s="807"/>
      <c r="I81" s="810">
        <f>H81/210/SQRT(3)*1000</f>
        <v>0</v>
      </c>
      <c r="J81" s="802"/>
      <c r="K81" s="1005"/>
      <c r="L81" s="1006"/>
      <c r="M81" s="803"/>
      <c r="N81" s="800">
        <f t="shared" si="70"/>
        <v>0</v>
      </c>
      <c r="O81" s="804"/>
      <c r="P81" s="805">
        <f t="shared" si="71"/>
        <v>0</v>
      </c>
      <c r="Q81" s="803"/>
      <c r="R81" s="800">
        <f t="shared" si="72"/>
        <v>0</v>
      </c>
      <c r="S81" s="804"/>
      <c r="T81" s="806">
        <f t="shared" si="73"/>
        <v>0</v>
      </c>
    </row>
    <row r="82" spans="1:20" ht="13.5" customHeight="1">
      <c r="A82" s="1000">
        <f>+A80+1</f>
        <v>38</v>
      </c>
      <c r="B82" s="1001" t="s">
        <v>240</v>
      </c>
      <c r="C82" s="1003">
        <f t="shared" ref="C82" si="80">E82+H82+E83+H83</f>
        <v>100</v>
      </c>
      <c r="D82" s="1004">
        <v>64</v>
      </c>
      <c r="E82" s="799">
        <v>50</v>
      </c>
      <c r="F82" s="800">
        <f t="shared" si="67"/>
        <v>238.09523809523807</v>
      </c>
      <c r="G82" s="801"/>
      <c r="H82" s="799">
        <v>50</v>
      </c>
      <c r="I82" s="800">
        <f t="shared" si="68"/>
        <v>137.46434980705374</v>
      </c>
      <c r="J82" s="802"/>
      <c r="K82" s="1005"/>
      <c r="L82" s="1006">
        <f t="shared" ref="L82" si="81">+M82+M83+Q82+Q83</f>
        <v>0</v>
      </c>
      <c r="M82" s="803"/>
      <c r="N82" s="800">
        <f t="shared" si="70"/>
        <v>0</v>
      </c>
      <c r="O82" s="804"/>
      <c r="P82" s="805">
        <f t="shared" si="71"/>
        <v>0</v>
      </c>
      <c r="Q82" s="803"/>
      <c r="R82" s="800">
        <f t="shared" si="72"/>
        <v>0</v>
      </c>
      <c r="S82" s="804"/>
      <c r="T82" s="806">
        <f>IF(R82=0,0,S82/R82*100)</f>
        <v>0</v>
      </c>
    </row>
    <row r="83" spans="1:20" ht="13.5" customHeight="1">
      <c r="A83" s="1000"/>
      <c r="B83" s="1002"/>
      <c r="C83" s="1003"/>
      <c r="D83" s="1004"/>
      <c r="E83" s="807"/>
      <c r="F83" s="808">
        <f>E83/210*1000</f>
        <v>0</v>
      </c>
      <c r="G83" s="809"/>
      <c r="H83" s="807"/>
      <c r="I83" s="810">
        <f>H83/210/SQRT(3)*1000</f>
        <v>0</v>
      </c>
      <c r="J83" s="802"/>
      <c r="K83" s="1005"/>
      <c r="L83" s="1006"/>
      <c r="M83" s="803"/>
      <c r="N83" s="800">
        <f t="shared" si="70"/>
        <v>0</v>
      </c>
      <c r="O83" s="804"/>
      <c r="P83" s="805">
        <f t="shared" si="71"/>
        <v>0</v>
      </c>
      <c r="Q83" s="803"/>
      <c r="R83" s="800">
        <f t="shared" si="72"/>
        <v>0</v>
      </c>
      <c r="S83" s="804"/>
      <c r="T83" s="806">
        <f t="shared" si="73"/>
        <v>0</v>
      </c>
    </row>
    <row r="84" spans="1:20" ht="13.5" customHeight="1">
      <c r="A84" s="1000">
        <f>+A82+1</f>
        <v>39</v>
      </c>
      <c r="B84" s="1001" t="s">
        <v>241</v>
      </c>
      <c r="C84" s="1026">
        <f t="shared" ref="C84" si="82">E84+H84+E85+H85</f>
        <v>125</v>
      </c>
      <c r="D84" s="1004">
        <v>79</v>
      </c>
      <c r="E84" s="799">
        <v>75</v>
      </c>
      <c r="F84" s="800">
        <f t="shared" si="67"/>
        <v>357.14285714285717</v>
      </c>
      <c r="G84" s="801"/>
      <c r="H84" s="799">
        <v>50</v>
      </c>
      <c r="I84" s="800">
        <f t="shared" si="68"/>
        <v>137.46434980705374</v>
      </c>
      <c r="J84" s="802"/>
      <c r="K84" s="1005"/>
      <c r="L84" s="1027">
        <f t="shared" ref="L84" si="83">+M84+M85+Q84+Q85</f>
        <v>0</v>
      </c>
      <c r="M84" s="803"/>
      <c r="N84" s="800">
        <f t="shared" si="70"/>
        <v>0</v>
      </c>
      <c r="O84" s="804"/>
      <c r="P84" s="805">
        <f t="shared" si="71"/>
        <v>0</v>
      </c>
      <c r="Q84" s="803"/>
      <c r="R84" s="800">
        <f t="shared" si="72"/>
        <v>0</v>
      </c>
      <c r="S84" s="804"/>
      <c r="T84" s="806">
        <f t="shared" si="73"/>
        <v>0</v>
      </c>
    </row>
    <row r="85" spans="1:20" ht="13.5" customHeight="1">
      <c r="A85" s="1000"/>
      <c r="B85" s="1002"/>
      <c r="C85" s="1003"/>
      <c r="D85" s="1004"/>
      <c r="E85" s="807"/>
      <c r="F85" s="808">
        <f>E85/210*1000</f>
        <v>0</v>
      </c>
      <c r="G85" s="809"/>
      <c r="H85" s="807"/>
      <c r="I85" s="810">
        <f>H85/210/SQRT(3)*1000</f>
        <v>0</v>
      </c>
      <c r="J85" s="802"/>
      <c r="K85" s="1005"/>
      <c r="L85" s="1006"/>
      <c r="M85" s="803"/>
      <c r="N85" s="800">
        <f t="shared" si="70"/>
        <v>0</v>
      </c>
      <c r="O85" s="804"/>
      <c r="P85" s="805">
        <f t="shared" si="71"/>
        <v>0</v>
      </c>
      <c r="Q85" s="803"/>
      <c r="R85" s="800">
        <f t="shared" si="72"/>
        <v>0</v>
      </c>
      <c r="S85" s="804"/>
      <c r="T85" s="806">
        <f t="shared" si="73"/>
        <v>0</v>
      </c>
    </row>
    <row r="86" spans="1:20" ht="13.5" customHeight="1">
      <c r="A86" s="1000">
        <f>+A84+1</f>
        <v>40</v>
      </c>
      <c r="B86" s="1001" t="s">
        <v>242</v>
      </c>
      <c r="C86" s="1026">
        <f t="shared" ref="C86" si="84">E86+H86+E87+H87</f>
        <v>100</v>
      </c>
      <c r="D86" s="1004">
        <v>58</v>
      </c>
      <c r="E86" s="799">
        <v>50</v>
      </c>
      <c r="F86" s="800">
        <f t="shared" si="67"/>
        <v>238.09523809523807</v>
      </c>
      <c r="G86" s="801"/>
      <c r="H86" s="799">
        <v>50</v>
      </c>
      <c r="I86" s="800">
        <f t="shared" si="68"/>
        <v>137.46434980705374</v>
      </c>
      <c r="J86" s="802"/>
      <c r="K86" s="1005"/>
      <c r="L86" s="1027">
        <f t="shared" ref="L86" si="85">+M86+M87+Q86+Q87</f>
        <v>0</v>
      </c>
      <c r="M86" s="803"/>
      <c r="N86" s="800">
        <f t="shared" si="70"/>
        <v>0</v>
      </c>
      <c r="O86" s="804"/>
      <c r="P86" s="805">
        <f t="shared" si="71"/>
        <v>0</v>
      </c>
      <c r="Q86" s="803"/>
      <c r="R86" s="800">
        <f t="shared" si="72"/>
        <v>0</v>
      </c>
      <c r="S86" s="804"/>
      <c r="T86" s="806">
        <f t="shared" si="73"/>
        <v>0</v>
      </c>
    </row>
    <row r="87" spans="1:20" ht="13.5" customHeight="1">
      <c r="A87" s="1000"/>
      <c r="B87" s="1002"/>
      <c r="C87" s="1003"/>
      <c r="D87" s="1004"/>
      <c r="E87" s="807"/>
      <c r="F87" s="808">
        <f>E87/210*1000</f>
        <v>0</v>
      </c>
      <c r="G87" s="809"/>
      <c r="H87" s="807"/>
      <c r="I87" s="810">
        <f>H87/210/SQRT(3)*1000</f>
        <v>0</v>
      </c>
      <c r="J87" s="802"/>
      <c r="K87" s="1005"/>
      <c r="L87" s="1006"/>
      <c r="M87" s="803"/>
      <c r="N87" s="800">
        <f t="shared" si="70"/>
        <v>0</v>
      </c>
      <c r="O87" s="804"/>
      <c r="P87" s="805">
        <f t="shared" si="71"/>
        <v>0</v>
      </c>
      <c r="Q87" s="803"/>
      <c r="R87" s="800">
        <f t="shared" si="72"/>
        <v>0</v>
      </c>
      <c r="S87" s="804"/>
      <c r="T87" s="806">
        <f t="shared" si="73"/>
        <v>0</v>
      </c>
    </row>
    <row r="88" spans="1:20" ht="13.5" customHeight="1">
      <c r="A88" s="1000">
        <f>+A86+1</f>
        <v>41</v>
      </c>
      <c r="B88" s="1001" t="s">
        <v>243</v>
      </c>
      <c r="C88" s="1026">
        <f t="shared" ref="C88" si="86">E88+H88+E89+H89</f>
        <v>100</v>
      </c>
      <c r="D88" s="1004">
        <v>78</v>
      </c>
      <c r="E88" s="799">
        <v>50</v>
      </c>
      <c r="F88" s="800">
        <f t="shared" si="67"/>
        <v>238.09523809523807</v>
      </c>
      <c r="G88" s="801"/>
      <c r="H88" s="799">
        <v>50</v>
      </c>
      <c r="I88" s="800">
        <f t="shared" si="68"/>
        <v>137.46434980705374</v>
      </c>
      <c r="J88" s="802"/>
      <c r="K88" s="1005"/>
      <c r="L88" s="1027">
        <f t="shared" ref="L88" si="87">+M88+M89+Q88+Q89</f>
        <v>0</v>
      </c>
      <c r="M88" s="803"/>
      <c r="N88" s="800">
        <f t="shared" si="70"/>
        <v>0</v>
      </c>
      <c r="O88" s="804"/>
      <c r="P88" s="805">
        <f t="shared" si="71"/>
        <v>0</v>
      </c>
      <c r="Q88" s="803"/>
      <c r="R88" s="800">
        <f t="shared" si="72"/>
        <v>0</v>
      </c>
      <c r="S88" s="804"/>
      <c r="T88" s="806">
        <f t="shared" si="73"/>
        <v>0</v>
      </c>
    </row>
    <row r="89" spans="1:20" ht="13.5" customHeight="1">
      <c r="A89" s="1000"/>
      <c r="B89" s="1002"/>
      <c r="C89" s="1003"/>
      <c r="D89" s="1004"/>
      <c r="E89" s="807"/>
      <c r="F89" s="808">
        <f>E89/210*1000</f>
        <v>0</v>
      </c>
      <c r="G89" s="809"/>
      <c r="H89" s="807"/>
      <c r="I89" s="810">
        <f>H89/210/SQRT(3)*1000</f>
        <v>0</v>
      </c>
      <c r="J89" s="802"/>
      <c r="K89" s="1005"/>
      <c r="L89" s="1006"/>
      <c r="M89" s="803"/>
      <c r="N89" s="800">
        <f t="shared" si="70"/>
        <v>0</v>
      </c>
      <c r="O89" s="804"/>
      <c r="P89" s="805">
        <f t="shared" si="71"/>
        <v>0</v>
      </c>
      <c r="Q89" s="803"/>
      <c r="R89" s="800">
        <f t="shared" si="72"/>
        <v>0</v>
      </c>
      <c r="S89" s="804"/>
      <c r="T89" s="806">
        <f t="shared" si="73"/>
        <v>0</v>
      </c>
    </row>
    <row r="90" spans="1:20" ht="13.5" customHeight="1">
      <c r="A90" s="1000">
        <f>+A88+1</f>
        <v>42</v>
      </c>
      <c r="B90" s="1001" t="s">
        <v>244</v>
      </c>
      <c r="C90" s="1026">
        <f t="shared" ref="C90" si="88">E90+H90+E91+H91</f>
        <v>100</v>
      </c>
      <c r="D90" s="1004">
        <v>72</v>
      </c>
      <c r="E90" s="799">
        <v>50</v>
      </c>
      <c r="F90" s="800">
        <f t="shared" si="67"/>
        <v>238.09523809523807</v>
      </c>
      <c r="G90" s="801"/>
      <c r="H90" s="799">
        <v>50</v>
      </c>
      <c r="I90" s="800">
        <f t="shared" si="68"/>
        <v>137.46434980705374</v>
      </c>
      <c r="J90" s="802"/>
      <c r="K90" s="1005"/>
      <c r="L90" s="1027">
        <f t="shared" ref="L90" si="89">+M90+M91+Q90+Q91</f>
        <v>0</v>
      </c>
      <c r="M90" s="803"/>
      <c r="N90" s="800">
        <f t="shared" si="70"/>
        <v>0</v>
      </c>
      <c r="O90" s="804"/>
      <c r="P90" s="805">
        <f t="shared" si="71"/>
        <v>0</v>
      </c>
      <c r="Q90" s="803"/>
      <c r="R90" s="800">
        <f t="shared" si="72"/>
        <v>0</v>
      </c>
      <c r="S90" s="804"/>
      <c r="T90" s="806">
        <f t="shared" si="73"/>
        <v>0</v>
      </c>
    </row>
    <row r="91" spans="1:20" ht="13.5" customHeight="1">
      <c r="A91" s="1000"/>
      <c r="B91" s="1002"/>
      <c r="C91" s="1003"/>
      <c r="D91" s="1004"/>
      <c r="E91" s="807"/>
      <c r="F91" s="808">
        <f>E91/210*1000</f>
        <v>0</v>
      </c>
      <c r="G91" s="809"/>
      <c r="H91" s="807"/>
      <c r="I91" s="810">
        <f>H91/210/SQRT(3)*1000</f>
        <v>0</v>
      </c>
      <c r="J91" s="802"/>
      <c r="K91" s="1005"/>
      <c r="L91" s="1006"/>
      <c r="M91" s="803"/>
      <c r="N91" s="800">
        <f t="shared" si="70"/>
        <v>0</v>
      </c>
      <c r="O91" s="804"/>
      <c r="P91" s="805">
        <f t="shared" si="71"/>
        <v>0</v>
      </c>
      <c r="Q91" s="803"/>
      <c r="R91" s="800">
        <f t="shared" si="72"/>
        <v>0</v>
      </c>
      <c r="S91" s="804"/>
      <c r="T91" s="806">
        <f t="shared" si="73"/>
        <v>0</v>
      </c>
    </row>
    <row r="92" spans="1:20" ht="13.5" customHeight="1">
      <c r="A92" s="1000">
        <f>+A90+1</f>
        <v>43</v>
      </c>
      <c r="B92" s="1001" t="s">
        <v>245</v>
      </c>
      <c r="C92" s="1026">
        <f t="shared" ref="C92" si="90">E92+H92+E93+H93</f>
        <v>175</v>
      </c>
      <c r="D92" s="1004">
        <v>74</v>
      </c>
      <c r="E92" s="799">
        <v>75</v>
      </c>
      <c r="F92" s="800">
        <f t="shared" si="67"/>
        <v>357.14285714285717</v>
      </c>
      <c r="G92" s="801"/>
      <c r="H92" s="799">
        <v>100</v>
      </c>
      <c r="I92" s="800">
        <f t="shared" si="68"/>
        <v>274.92869961410747</v>
      </c>
      <c r="J92" s="802"/>
      <c r="K92" s="1005"/>
      <c r="L92" s="1027">
        <f t="shared" ref="L92" si="91">+M92+M93+Q92+Q93</f>
        <v>0</v>
      </c>
      <c r="M92" s="803"/>
      <c r="N92" s="800">
        <f t="shared" si="70"/>
        <v>0</v>
      </c>
      <c r="O92" s="804"/>
      <c r="P92" s="805">
        <f t="shared" si="71"/>
        <v>0</v>
      </c>
      <c r="Q92" s="803"/>
      <c r="R92" s="800">
        <f t="shared" si="72"/>
        <v>0</v>
      </c>
      <c r="S92" s="804"/>
      <c r="T92" s="806">
        <f t="shared" si="73"/>
        <v>0</v>
      </c>
    </row>
    <row r="93" spans="1:20" ht="13.5" customHeight="1">
      <c r="A93" s="1000"/>
      <c r="B93" s="1002"/>
      <c r="C93" s="1003"/>
      <c r="D93" s="1004"/>
      <c r="E93" s="807"/>
      <c r="F93" s="808">
        <f>E93/210*1000</f>
        <v>0</v>
      </c>
      <c r="G93" s="809"/>
      <c r="H93" s="807"/>
      <c r="I93" s="810">
        <f>H93/210/SQRT(3)*1000</f>
        <v>0</v>
      </c>
      <c r="J93" s="802"/>
      <c r="K93" s="1005"/>
      <c r="L93" s="1006"/>
      <c r="M93" s="803"/>
      <c r="N93" s="800">
        <f t="shared" si="70"/>
        <v>0</v>
      </c>
      <c r="O93" s="804"/>
      <c r="P93" s="805">
        <f t="shared" si="71"/>
        <v>0</v>
      </c>
      <c r="Q93" s="803"/>
      <c r="R93" s="800">
        <f t="shared" si="72"/>
        <v>0</v>
      </c>
      <c r="S93" s="804"/>
      <c r="T93" s="806">
        <f t="shared" si="73"/>
        <v>0</v>
      </c>
    </row>
    <row r="94" spans="1:20" ht="13.5" customHeight="1">
      <c r="A94" s="1000">
        <f>+A92+1</f>
        <v>44</v>
      </c>
      <c r="B94" s="1001" t="s">
        <v>246</v>
      </c>
      <c r="C94" s="1026">
        <f t="shared" ref="C94" si="92">E94+H94+E95+H95</f>
        <v>100</v>
      </c>
      <c r="D94" s="1004">
        <v>67</v>
      </c>
      <c r="E94" s="799">
        <v>50</v>
      </c>
      <c r="F94" s="800">
        <f t="shared" si="67"/>
        <v>238.09523809523807</v>
      </c>
      <c r="G94" s="801"/>
      <c r="H94" s="799">
        <v>50</v>
      </c>
      <c r="I94" s="800">
        <f t="shared" si="68"/>
        <v>137.46434980705374</v>
      </c>
      <c r="J94" s="802"/>
      <c r="K94" s="1005"/>
      <c r="L94" s="1027">
        <f t="shared" ref="L94" si="93">+M94+M95+Q94+Q95</f>
        <v>0</v>
      </c>
      <c r="M94" s="803"/>
      <c r="N94" s="800">
        <f t="shared" si="70"/>
        <v>0</v>
      </c>
      <c r="O94" s="804"/>
      <c r="P94" s="805">
        <f t="shared" si="71"/>
        <v>0</v>
      </c>
      <c r="Q94" s="803"/>
      <c r="R94" s="800">
        <f t="shared" si="72"/>
        <v>0</v>
      </c>
      <c r="S94" s="804"/>
      <c r="T94" s="806">
        <f t="shared" si="73"/>
        <v>0</v>
      </c>
    </row>
    <row r="95" spans="1:20" ht="13.5" customHeight="1">
      <c r="A95" s="1000"/>
      <c r="B95" s="1002"/>
      <c r="C95" s="1003"/>
      <c r="D95" s="1004"/>
      <c r="E95" s="807"/>
      <c r="F95" s="808">
        <f>E95/210*1000</f>
        <v>0</v>
      </c>
      <c r="G95" s="809"/>
      <c r="H95" s="807"/>
      <c r="I95" s="810">
        <f>H95/210/SQRT(3)*1000</f>
        <v>0</v>
      </c>
      <c r="J95" s="802"/>
      <c r="K95" s="1005"/>
      <c r="L95" s="1006"/>
      <c r="M95" s="803"/>
      <c r="N95" s="800">
        <f t="shared" si="70"/>
        <v>0</v>
      </c>
      <c r="O95" s="804"/>
      <c r="P95" s="805">
        <f t="shared" si="71"/>
        <v>0</v>
      </c>
      <c r="Q95" s="803"/>
      <c r="R95" s="800">
        <f t="shared" si="72"/>
        <v>0</v>
      </c>
      <c r="S95" s="804"/>
      <c r="T95" s="806">
        <f t="shared" si="73"/>
        <v>0</v>
      </c>
    </row>
    <row r="96" spans="1:20" ht="13.5" customHeight="1">
      <c r="A96" s="1000">
        <f>+A94+1</f>
        <v>45</v>
      </c>
      <c r="B96" s="1001" t="s">
        <v>247</v>
      </c>
      <c r="C96" s="1026">
        <f t="shared" ref="C96" si="94">E96+H96+E97+H97</f>
        <v>100</v>
      </c>
      <c r="D96" s="1004">
        <v>90</v>
      </c>
      <c r="E96" s="799">
        <v>50</v>
      </c>
      <c r="F96" s="800">
        <f t="shared" si="67"/>
        <v>238.09523809523807</v>
      </c>
      <c r="G96" s="801"/>
      <c r="H96" s="799">
        <v>50</v>
      </c>
      <c r="I96" s="800">
        <f t="shared" si="68"/>
        <v>137.46434980705374</v>
      </c>
      <c r="J96" s="802"/>
      <c r="K96" s="1005"/>
      <c r="L96" s="1027">
        <f t="shared" ref="L96" si="95">+M96+M97+Q96+Q97</f>
        <v>0</v>
      </c>
      <c r="M96" s="803"/>
      <c r="N96" s="800">
        <f t="shared" si="70"/>
        <v>0</v>
      </c>
      <c r="O96" s="804"/>
      <c r="P96" s="805">
        <f t="shared" si="71"/>
        <v>0</v>
      </c>
      <c r="Q96" s="803"/>
      <c r="R96" s="800">
        <f t="shared" si="72"/>
        <v>0</v>
      </c>
      <c r="S96" s="804"/>
      <c r="T96" s="806">
        <f t="shared" si="73"/>
        <v>0</v>
      </c>
    </row>
    <row r="97" spans="1:20" ht="13.5" customHeight="1">
      <c r="A97" s="1000"/>
      <c r="B97" s="1002"/>
      <c r="C97" s="1003"/>
      <c r="D97" s="1004"/>
      <c r="E97" s="807"/>
      <c r="F97" s="808">
        <f>E97/210*1000</f>
        <v>0</v>
      </c>
      <c r="G97" s="809"/>
      <c r="H97" s="807"/>
      <c r="I97" s="810">
        <f>H97/210/SQRT(3)*1000</f>
        <v>0</v>
      </c>
      <c r="J97" s="802"/>
      <c r="K97" s="1005"/>
      <c r="L97" s="1006"/>
      <c r="M97" s="803"/>
      <c r="N97" s="800">
        <f t="shared" si="70"/>
        <v>0</v>
      </c>
      <c r="O97" s="804"/>
      <c r="P97" s="805">
        <f t="shared" si="71"/>
        <v>0</v>
      </c>
      <c r="Q97" s="803"/>
      <c r="R97" s="800">
        <f t="shared" si="72"/>
        <v>0</v>
      </c>
      <c r="S97" s="804"/>
      <c r="T97" s="806">
        <f t="shared" si="73"/>
        <v>0</v>
      </c>
    </row>
    <row r="98" spans="1:20" ht="13.5" customHeight="1">
      <c r="A98" s="1000">
        <f>+A96+1</f>
        <v>46</v>
      </c>
      <c r="B98" s="1001" t="s">
        <v>248</v>
      </c>
      <c r="C98" s="1026">
        <f t="shared" ref="C98" si="96">E98+H98+E99+H99</f>
        <v>300</v>
      </c>
      <c r="D98" s="1004">
        <v>90</v>
      </c>
      <c r="E98" s="799">
        <v>200</v>
      </c>
      <c r="F98" s="800">
        <f t="shared" si="67"/>
        <v>952.38095238095229</v>
      </c>
      <c r="G98" s="801"/>
      <c r="H98" s="799">
        <v>100</v>
      </c>
      <c r="I98" s="800">
        <f t="shared" si="68"/>
        <v>274.92869961410747</v>
      </c>
      <c r="J98" s="802"/>
      <c r="K98" s="1005"/>
      <c r="L98" s="1027">
        <f t="shared" ref="L98" si="97">+M98+M99+Q98+Q99</f>
        <v>0</v>
      </c>
      <c r="M98" s="803"/>
      <c r="N98" s="800">
        <f t="shared" si="70"/>
        <v>0</v>
      </c>
      <c r="O98" s="804"/>
      <c r="P98" s="805">
        <f t="shared" si="71"/>
        <v>0</v>
      </c>
      <c r="Q98" s="803"/>
      <c r="R98" s="800">
        <f t="shared" si="72"/>
        <v>0</v>
      </c>
      <c r="S98" s="804"/>
      <c r="T98" s="806">
        <f t="shared" si="73"/>
        <v>0</v>
      </c>
    </row>
    <row r="99" spans="1:20" ht="13.5" customHeight="1">
      <c r="A99" s="1000"/>
      <c r="B99" s="1002"/>
      <c r="C99" s="1003"/>
      <c r="D99" s="1004"/>
      <c r="E99" s="807"/>
      <c r="F99" s="808">
        <f>E99/210*1000</f>
        <v>0</v>
      </c>
      <c r="G99" s="809"/>
      <c r="H99" s="807"/>
      <c r="I99" s="810">
        <f>H99/210/SQRT(3)*1000</f>
        <v>0</v>
      </c>
      <c r="J99" s="802"/>
      <c r="K99" s="1005"/>
      <c r="L99" s="1006"/>
      <c r="M99" s="803"/>
      <c r="N99" s="800">
        <f t="shared" si="70"/>
        <v>0</v>
      </c>
      <c r="O99" s="804"/>
      <c r="P99" s="805">
        <f t="shared" si="71"/>
        <v>0</v>
      </c>
      <c r="Q99" s="803"/>
      <c r="R99" s="800">
        <f t="shared" si="72"/>
        <v>0</v>
      </c>
      <c r="S99" s="804"/>
      <c r="T99" s="806">
        <f t="shared" si="73"/>
        <v>0</v>
      </c>
    </row>
    <row r="100" spans="1:20" ht="13.5" customHeight="1">
      <c r="A100" s="1000">
        <f>+A98+1</f>
        <v>47</v>
      </c>
      <c r="B100" s="1001" t="s">
        <v>249</v>
      </c>
      <c r="C100" s="1026">
        <f t="shared" ref="C100" si="98">E100+H100+E101+H101</f>
        <v>125</v>
      </c>
      <c r="D100" s="1030">
        <v>82</v>
      </c>
      <c r="E100" s="799">
        <v>50</v>
      </c>
      <c r="F100" s="800">
        <f t="shared" si="67"/>
        <v>238.09523809523807</v>
      </c>
      <c r="G100" s="801"/>
      <c r="H100" s="799">
        <v>75</v>
      </c>
      <c r="I100" s="800">
        <f t="shared" si="68"/>
        <v>206.19652471058063</v>
      </c>
      <c r="J100" s="802"/>
      <c r="K100" s="1005"/>
      <c r="L100" s="1027">
        <f t="shared" ref="L100" si="99">+M100+M101+Q100+Q101</f>
        <v>0</v>
      </c>
      <c r="M100" s="803"/>
      <c r="N100" s="800">
        <f t="shared" si="70"/>
        <v>0</v>
      </c>
      <c r="O100" s="804"/>
      <c r="P100" s="805">
        <f t="shared" si="71"/>
        <v>0</v>
      </c>
      <c r="Q100" s="803"/>
      <c r="R100" s="800">
        <f t="shared" si="72"/>
        <v>0</v>
      </c>
      <c r="S100" s="804"/>
      <c r="T100" s="806">
        <f t="shared" si="73"/>
        <v>0</v>
      </c>
    </row>
    <row r="101" spans="1:20" ht="13.5" customHeight="1">
      <c r="A101" s="1000"/>
      <c r="B101" s="1002"/>
      <c r="C101" s="1003"/>
      <c r="D101" s="1031"/>
      <c r="E101" s="807"/>
      <c r="F101" s="808">
        <f t="shared" si="67"/>
        <v>0</v>
      </c>
      <c r="G101" s="809"/>
      <c r="H101" s="807"/>
      <c r="I101" s="808">
        <f t="shared" si="68"/>
        <v>0</v>
      </c>
      <c r="J101" s="1245"/>
      <c r="K101" s="1005"/>
      <c r="L101" s="1006"/>
      <c r="M101" s="803"/>
      <c r="N101" s="800">
        <f t="shared" si="70"/>
        <v>0</v>
      </c>
      <c r="O101" s="804"/>
      <c r="P101" s="805">
        <f t="shared" si="71"/>
        <v>0</v>
      </c>
      <c r="Q101" s="803"/>
      <c r="R101" s="800">
        <f t="shared" si="72"/>
        <v>0</v>
      </c>
      <c r="S101" s="804"/>
      <c r="T101" s="806">
        <f t="shared" si="73"/>
        <v>0</v>
      </c>
    </row>
    <row r="102" spans="1:20" ht="13.5" customHeight="1">
      <c r="A102" s="1000">
        <f>+A100+1</f>
        <v>48</v>
      </c>
      <c r="B102" s="1001" t="s">
        <v>250</v>
      </c>
      <c r="C102" s="1026">
        <f t="shared" ref="C102" si="100">E102+H102+E103+H103</f>
        <v>150</v>
      </c>
      <c r="D102" s="1004">
        <v>62</v>
      </c>
      <c r="E102" s="799">
        <v>50</v>
      </c>
      <c r="F102" s="800">
        <f t="shared" si="67"/>
        <v>238.09523809523807</v>
      </c>
      <c r="G102" s="801"/>
      <c r="H102" s="799">
        <v>100</v>
      </c>
      <c r="I102" s="800">
        <f t="shared" si="68"/>
        <v>274.92869961410747</v>
      </c>
      <c r="J102" s="802"/>
      <c r="K102" s="1005"/>
      <c r="L102" s="1027">
        <f t="shared" ref="L102" si="101">+M102+M103+Q102+Q103</f>
        <v>0</v>
      </c>
      <c r="M102" s="803"/>
      <c r="N102" s="800">
        <f t="shared" si="70"/>
        <v>0</v>
      </c>
      <c r="O102" s="804"/>
      <c r="P102" s="805">
        <f t="shared" si="71"/>
        <v>0</v>
      </c>
      <c r="Q102" s="803"/>
      <c r="R102" s="800">
        <f t="shared" si="72"/>
        <v>0</v>
      </c>
      <c r="S102" s="804"/>
      <c r="T102" s="806">
        <f t="shared" si="73"/>
        <v>0</v>
      </c>
    </row>
    <row r="103" spans="1:20" ht="13.5" customHeight="1">
      <c r="A103" s="1000"/>
      <c r="B103" s="1002"/>
      <c r="C103" s="1003"/>
      <c r="D103" s="1004"/>
      <c r="E103" s="807"/>
      <c r="F103" s="808">
        <f>E103/210*1000</f>
        <v>0</v>
      </c>
      <c r="G103" s="809"/>
      <c r="H103" s="807"/>
      <c r="I103" s="810">
        <f>H103/210/SQRT(3)*1000</f>
        <v>0</v>
      </c>
      <c r="J103" s="802"/>
      <c r="K103" s="1005"/>
      <c r="L103" s="1006"/>
      <c r="M103" s="803"/>
      <c r="N103" s="800">
        <f t="shared" si="70"/>
        <v>0</v>
      </c>
      <c r="O103" s="804"/>
      <c r="P103" s="805">
        <f t="shared" si="71"/>
        <v>0</v>
      </c>
      <c r="Q103" s="803"/>
      <c r="R103" s="800">
        <f t="shared" si="72"/>
        <v>0</v>
      </c>
      <c r="S103" s="804"/>
      <c r="T103" s="806">
        <f t="shared" si="73"/>
        <v>0</v>
      </c>
    </row>
    <row r="104" spans="1:20" ht="13.5" customHeight="1">
      <c r="A104" s="1000">
        <f>+A102+1</f>
        <v>49</v>
      </c>
      <c r="B104" s="1001" t="s">
        <v>251</v>
      </c>
      <c r="C104" s="1026">
        <f t="shared" ref="C104" si="102">E104+H104+E105+H105</f>
        <v>150</v>
      </c>
      <c r="D104" s="1004">
        <v>71</v>
      </c>
      <c r="E104" s="799">
        <v>75</v>
      </c>
      <c r="F104" s="800">
        <f t="shared" si="67"/>
        <v>357.14285714285717</v>
      </c>
      <c r="G104" s="801"/>
      <c r="H104" s="799">
        <v>75</v>
      </c>
      <c r="I104" s="800">
        <f t="shared" si="68"/>
        <v>206.19652471058063</v>
      </c>
      <c r="J104" s="802"/>
      <c r="K104" s="1005"/>
      <c r="L104" s="1027">
        <f t="shared" ref="L104" si="103">+M104+M105+Q104+Q105</f>
        <v>0</v>
      </c>
      <c r="M104" s="803"/>
      <c r="N104" s="800">
        <f t="shared" si="70"/>
        <v>0</v>
      </c>
      <c r="O104" s="804"/>
      <c r="P104" s="805">
        <f>IF(N104=0,0,O104/N104*100)</f>
        <v>0</v>
      </c>
      <c r="Q104" s="803"/>
      <c r="R104" s="800">
        <f>+Q104/210/SQRT(3)*1000</f>
        <v>0</v>
      </c>
      <c r="S104" s="804"/>
      <c r="T104" s="806">
        <f>IF(R104=0,0,S104/R104*100)</f>
        <v>0</v>
      </c>
    </row>
    <row r="105" spans="1:20" ht="13.5" customHeight="1">
      <c r="A105" s="1000"/>
      <c r="B105" s="1002"/>
      <c r="C105" s="1003"/>
      <c r="D105" s="1004"/>
      <c r="E105" s="807"/>
      <c r="F105" s="808">
        <f>E105/210*1000</f>
        <v>0</v>
      </c>
      <c r="G105" s="809"/>
      <c r="H105" s="807"/>
      <c r="I105" s="810">
        <f>H105/210/SQRT(3)*1000</f>
        <v>0</v>
      </c>
      <c r="J105" s="802"/>
      <c r="K105" s="1005"/>
      <c r="L105" s="1006"/>
      <c r="M105" s="803"/>
      <c r="N105" s="800">
        <f t="shared" si="70"/>
        <v>0</v>
      </c>
      <c r="O105" s="804"/>
      <c r="P105" s="805">
        <f t="shared" ref="P105:P109" si="104">IF(N105=0,0,O105/N105*100)</f>
        <v>0</v>
      </c>
      <c r="Q105" s="803"/>
      <c r="R105" s="800">
        <f t="shared" ref="R105:R109" si="105">+Q105/210/SQRT(3)*1000</f>
        <v>0</v>
      </c>
      <c r="S105" s="804"/>
      <c r="T105" s="806">
        <f t="shared" ref="T105:T109" si="106">IF(R105=0,0,S105/R105*100)</f>
        <v>0</v>
      </c>
    </row>
    <row r="106" spans="1:20" ht="13.5" customHeight="1">
      <c r="A106" s="1000">
        <f>+A104+1</f>
        <v>50</v>
      </c>
      <c r="B106" s="1001" t="s">
        <v>252</v>
      </c>
      <c r="C106" s="1026">
        <f t="shared" ref="C106" si="107">E106+H106+E107+H107</f>
        <v>100</v>
      </c>
      <c r="D106" s="1004">
        <v>58</v>
      </c>
      <c r="E106" s="799">
        <v>50</v>
      </c>
      <c r="F106" s="800">
        <f t="shared" si="67"/>
        <v>238.09523809523807</v>
      </c>
      <c r="G106" s="801"/>
      <c r="H106" s="799">
        <v>50</v>
      </c>
      <c r="I106" s="800">
        <f t="shared" si="68"/>
        <v>137.46434980705374</v>
      </c>
      <c r="J106" s="802"/>
      <c r="K106" s="1005"/>
      <c r="L106" s="1027">
        <f t="shared" ref="L106" si="108">+M106+M107+Q106+Q107</f>
        <v>0</v>
      </c>
      <c r="M106" s="803"/>
      <c r="N106" s="800">
        <f>+M106/210*1000</f>
        <v>0</v>
      </c>
      <c r="O106" s="804"/>
      <c r="P106" s="805">
        <f t="shared" si="104"/>
        <v>0</v>
      </c>
      <c r="Q106" s="803"/>
      <c r="R106" s="800">
        <f t="shared" si="105"/>
        <v>0</v>
      </c>
      <c r="S106" s="804"/>
      <c r="T106" s="806">
        <f t="shared" si="106"/>
        <v>0</v>
      </c>
    </row>
    <row r="107" spans="1:20" ht="13.5" customHeight="1">
      <c r="A107" s="1000"/>
      <c r="B107" s="1002"/>
      <c r="C107" s="1003"/>
      <c r="D107" s="1004"/>
      <c r="E107" s="807"/>
      <c r="F107" s="808">
        <f>E107/210*1000</f>
        <v>0</v>
      </c>
      <c r="G107" s="809"/>
      <c r="H107" s="807"/>
      <c r="I107" s="810">
        <f>H107/210/SQRT(3)*1000</f>
        <v>0</v>
      </c>
      <c r="J107" s="802"/>
      <c r="K107" s="1005"/>
      <c r="L107" s="1006"/>
      <c r="M107" s="803"/>
      <c r="N107" s="800">
        <f>+M107/210*1000</f>
        <v>0</v>
      </c>
      <c r="O107" s="804"/>
      <c r="P107" s="805">
        <f t="shared" si="104"/>
        <v>0</v>
      </c>
      <c r="Q107" s="803"/>
      <c r="R107" s="800">
        <f t="shared" si="105"/>
        <v>0</v>
      </c>
      <c r="S107" s="804"/>
      <c r="T107" s="806">
        <f t="shared" si="106"/>
        <v>0</v>
      </c>
    </row>
    <row r="108" spans="1:20" ht="13.5" customHeight="1">
      <c r="A108" s="1000">
        <f>+A106+1</f>
        <v>51</v>
      </c>
      <c r="B108" s="1001" t="s">
        <v>253</v>
      </c>
      <c r="C108" s="1026">
        <f t="shared" ref="C108" si="109">E108+H108+E109+H109</f>
        <v>125</v>
      </c>
      <c r="D108" s="1004">
        <v>61</v>
      </c>
      <c r="E108" s="799">
        <v>75</v>
      </c>
      <c r="F108" s="800">
        <f t="shared" si="67"/>
        <v>357.14285714285717</v>
      </c>
      <c r="G108" s="801"/>
      <c r="H108" s="799">
        <v>50</v>
      </c>
      <c r="I108" s="800">
        <f t="shared" si="68"/>
        <v>137.46434980705374</v>
      </c>
      <c r="J108" s="802"/>
      <c r="K108" s="1005"/>
      <c r="L108" s="1027">
        <f t="shared" ref="L108" si="110">+M108+M109+Q108+Q109</f>
        <v>0</v>
      </c>
      <c r="M108" s="803"/>
      <c r="N108" s="800">
        <f t="shared" si="70"/>
        <v>0</v>
      </c>
      <c r="O108" s="804"/>
      <c r="P108" s="805">
        <f t="shared" si="104"/>
        <v>0</v>
      </c>
      <c r="Q108" s="803"/>
      <c r="R108" s="800">
        <f t="shared" si="105"/>
        <v>0</v>
      </c>
      <c r="S108" s="804"/>
      <c r="T108" s="806">
        <f t="shared" si="106"/>
        <v>0</v>
      </c>
    </row>
    <row r="109" spans="1:20" ht="13.5" customHeight="1">
      <c r="A109" s="1000"/>
      <c r="B109" s="1002"/>
      <c r="C109" s="1003"/>
      <c r="D109" s="1004"/>
      <c r="E109" s="807"/>
      <c r="F109" s="808">
        <f>E109/210*1000</f>
        <v>0</v>
      </c>
      <c r="G109" s="809"/>
      <c r="H109" s="807"/>
      <c r="I109" s="810">
        <f>H109/210/SQRT(3)*1000</f>
        <v>0</v>
      </c>
      <c r="J109" s="802"/>
      <c r="K109" s="1005"/>
      <c r="L109" s="1006"/>
      <c r="M109" s="803"/>
      <c r="N109" s="800">
        <f t="shared" si="70"/>
        <v>0</v>
      </c>
      <c r="O109" s="804"/>
      <c r="P109" s="805">
        <f t="shared" si="104"/>
        <v>0</v>
      </c>
      <c r="Q109" s="803"/>
      <c r="R109" s="800">
        <f t="shared" si="105"/>
        <v>0</v>
      </c>
      <c r="S109" s="804"/>
      <c r="T109" s="806">
        <f t="shared" si="106"/>
        <v>0</v>
      </c>
    </row>
    <row r="110" spans="1:20" ht="13.5" customHeight="1">
      <c r="A110" s="194" t="s">
        <v>671</v>
      </c>
    </row>
    <row r="111" spans="1:20" ht="13.5" customHeight="1">
      <c r="A111" s="194" t="s">
        <v>672</v>
      </c>
    </row>
    <row r="112" spans="1:20" ht="13.5" customHeight="1">
      <c r="A112" s="811" t="s">
        <v>673</v>
      </c>
    </row>
    <row r="115" spans="15:19" ht="13.5" customHeight="1">
      <c r="O115" s="1008" t="s">
        <v>1</v>
      </c>
      <c r="P115" s="1008"/>
      <c r="Q115" s="1008"/>
      <c r="R115" s="1008"/>
      <c r="S115" s="1008"/>
    </row>
  </sheetData>
  <mergeCells count="322">
    <mergeCell ref="O115:Q115"/>
    <mergeCell ref="R115:S115"/>
    <mergeCell ref="A108:A109"/>
    <mergeCell ref="B108:B109"/>
    <mergeCell ref="C108:C109"/>
    <mergeCell ref="D108:D109"/>
    <mergeCell ref="K108:K109"/>
    <mergeCell ref="L108:L109"/>
    <mergeCell ref="A106:A107"/>
    <mergeCell ref="B106:B107"/>
    <mergeCell ref="C106:C107"/>
    <mergeCell ref="D106:D107"/>
    <mergeCell ref="K106:K107"/>
    <mergeCell ref="L106:L107"/>
    <mergeCell ref="A104:A105"/>
    <mergeCell ref="B104:B105"/>
    <mergeCell ref="C104:C105"/>
    <mergeCell ref="D104:D105"/>
    <mergeCell ref="K104:K105"/>
    <mergeCell ref="L104:L105"/>
    <mergeCell ref="A102:A103"/>
    <mergeCell ref="B102:B103"/>
    <mergeCell ref="C102:C103"/>
    <mergeCell ref="D102:D103"/>
    <mergeCell ref="K102:K103"/>
    <mergeCell ref="L102:L103"/>
    <mergeCell ref="A100:A101"/>
    <mergeCell ref="B100:B101"/>
    <mergeCell ref="C100:C101"/>
    <mergeCell ref="D100:D101"/>
    <mergeCell ref="K100:K101"/>
    <mergeCell ref="L100:L101"/>
    <mergeCell ref="A98:A99"/>
    <mergeCell ref="B98:B99"/>
    <mergeCell ref="C98:C99"/>
    <mergeCell ref="D98:D99"/>
    <mergeCell ref="K98:K99"/>
    <mergeCell ref="L98:L99"/>
    <mergeCell ref="A96:A97"/>
    <mergeCell ref="B96:B97"/>
    <mergeCell ref="C96:C97"/>
    <mergeCell ref="D96:D97"/>
    <mergeCell ref="K96:K97"/>
    <mergeCell ref="L96:L97"/>
    <mergeCell ref="A94:A95"/>
    <mergeCell ref="B94:B95"/>
    <mergeCell ref="C94:C95"/>
    <mergeCell ref="D94:D95"/>
    <mergeCell ref="K94:K95"/>
    <mergeCell ref="L94:L95"/>
    <mergeCell ref="A92:A93"/>
    <mergeCell ref="B92:B93"/>
    <mergeCell ref="C92:C93"/>
    <mergeCell ref="D92:D93"/>
    <mergeCell ref="K92:K93"/>
    <mergeCell ref="L92:L93"/>
    <mergeCell ref="A90:A91"/>
    <mergeCell ref="B90:B91"/>
    <mergeCell ref="C90:C91"/>
    <mergeCell ref="D90:D91"/>
    <mergeCell ref="K90:K91"/>
    <mergeCell ref="L90:L91"/>
    <mergeCell ref="A88:A89"/>
    <mergeCell ref="B88:B89"/>
    <mergeCell ref="C88:C89"/>
    <mergeCell ref="D88:D89"/>
    <mergeCell ref="K88:K89"/>
    <mergeCell ref="L88:L89"/>
    <mergeCell ref="A86:A87"/>
    <mergeCell ref="B86:B87"/>
    <mergeCell ref="C86:C87"/>
    <mergeCell ref="D86:D87"/>
    <mergeCell ref="K86:K87"/>
    <mergeCell ref="L86:L87"/>
    <mergeCell ref="A84:A85"/>
    <mergeCell ref="B84:B85"/>
    <mergeCell ref="C84:C85"/>
    <mergeCell ref="D84:D85"/>
    <mergeCell ref="K84:K85"/>
    <mergeCell ref="L84:L85"/>
    <mergeCell ref="A82:A83"/>
    <mergeCell ref="B82:B83"/>
    <mergeCell ref="C82:C83"/>
    <mergeCell ref="D82:D83"/>
    <mergeCell ref="K82:K83"/>
    <mergeCell ref="L82:L83"/>
    <mergeCell ref="A80:A81"/>
    <mergeCell ref="B80:B81"/>
    <mergeCell ref="C80:C81"/>
    <mergeCell ref="D80:D81"/>
    <mergeCell ref="K80:K81"/>
    <mergeCell ref="L80:L81"/>
    <mergeCell ref="A78:A79"/>
    <mergeCell ref="B78:B79"/>
    <mergeCell ref="C78:C79"/>
    <mergeCell ref="D78:D79"/>
    <mergeCell ref="K78:K79"/>
    <mergeCell ref="L78:L79"/>
    <mergeCell ref="A76:A77"/>
    <mergeCell ref="B76:B77"/>
    <mergeCell ref="C76:C77"/>
    <mergeCell ref="D76:D77"/>
    <mergeCell ref="K76:K77"/>
    <mergeCell ref="L76:L77"/>
    <mergeCell ref="A74:A75"/>
    <mergeCell ref="B74:B75"/>
    <mergeCell ref="C74:C75"/>
    <mergeCell ref="D74:D75"/>
    <mergeCell ref="K74:K75"/>
    <mergeCell ref="L74:L75"/>
    <mergeCell ref="A72:A73"/>
    <mergeCell ref="B72:B73"/>
    <mergeCell ref="C72:C73"/>
    <mergeCell ref="D72:D73"/>
    <mergeCell ref="K72:K73"/>
    <mergeCell ref="L72:L73"/>
    <mergeCell ref="A70:A71"/>
    <mergeCell ref="B70:B71"/>
    <mergeCell ref="C70:C71"/>
    <mergeCell ref="D70:D71"/>
    <mergeCell ref="K70:K71"/>
    <mergeCell ref="L70:L71"/>
    <mergeCell ref="A68:A69"/>
    <mergeCell ref="B68:B69"/>
    <mergeCell ref="C68:C69"/>
    <mergeCell ref="D68:D69"/>
    <mergeCell ref="K68:K69"/>
    <mergeCell ref="L68:L69"/>
    <mergeCell ref="A66:A67"/>
    <mergeCell ref="B66:B67"/>
    <mergeCell ref="C66:C67"/>
    <mergeCell ref="D66:D67"/>
    <mergeCell ref="K66:K67"/>
    <mergeCell ref="L66:L67"/>
    <mergeCell ref="A64:A65"/>
    <mergeCell ref="B64:B65"/>
    <mergeCell ref="C64:C65"/>
    <mergeCell ref="D64:D65"/>
    <mergeCell ref="K64:K65"/>
    <mergeCell ref="L64:L65"/>
    <mergeCell ref="A62:A63"/>
    <mergeCell ref="B62:B63"/>
    <mergeCell ref="C62:C63"/>
    <mergeCell ref="D62:D63"/>
    <mergeCell ref="K62:K63"/>
    <mergeCell ref="L62:L63"/>
    <mergeCell ref="A60:A61"/>
    <mergeCell ref="B60:B61"/>
    <mergeCell ref="C60:C61"/>
    <mergeCell ref="D60:D61"/>
    <mergeCell ref="K60:K61"/>
    <mergeCell ref="L60:L61"/>
    <mergeCell ref="A58:A59"/>
    <mergeCell ref="B58:B59"/>
    <mergeCell ref="C58:C59"/>
    <mergeCell ref="D58:D59"/>
    <mergeCell ref="K58:K59"/>
    <mergeCell ref="L58:L59"/>
    <mergeCell ref="A56:A57"/>
    <mergeCell ref="B56:B57"/>
    <mergeCell ref="C56:C57"/>
    <mergeCell ref="D56:D57"/>
    <mergeCell ref="K56:K57"/>
    <mergeCell ref="L56:L57"/>
    <mergeCell ref="A54:A55"/>
    <mergeCell ref="B54:B55"/>
    <mergeCell ref="C54:C55"/>
    <mergeCell ref="D54:D55"/>
    <mergeCell ref="K54:K55"/>
    <mergeCell ref="L54:L55"/>
    <mergeCell ref="A52:A53"/>
    <mergeCell ref="B52:B53"/>
    <mergeCell ref="C52:C53"/>
    <mergeCell ref="D52:D53"/>
    <mergeCell ref="K52:K53"/>
    <mergeCell ref="L52:L53"/>
    <mergeCell ref="A50:A51"/>
    <mergeCell ref="B50:B51"/>
    <mergeCell ref="C50:C51"/>
    <mergeCell ref="D50:D51"/>
    <mergeCell ref="K50:K51"/>
    <mergeCell ref="L50:L51"/>
    <mergeCell ref="A48:A49"/>
    <mergeCell ref="B48:B49"/>
    <mergeCell ref="C48:C49"/>
    <mergeCell ref="D48:D49"/>
    <mergeCell ref="K48:K49"/>
    <mergeCell ref="L48:L49"/>
    <mergeCell ref="A46:A47"/>
    <mergeCell ref="B46:B47"/>
    <mergeCell ref="C46:C47"/>
    <mergeCell ref="D46:D47"/>
    <mergeCell ref="K46:K47"/>
    <mergeCell ref="L46:L47"/>
    <mergeCell ref="A44:A45"/>
    <mergeCell ref="B44:B45"/>
    <mergeCell ref="C44:C45"/>
    <mergeCell ref="D44:D45"/>
    <mergeCell ref="K44:K45"/>
    <mergeCell ref="L44:L45"/>
    <mergeCell ref="A42:A43"/>
    <mergeCell ref="B42:B43"/>
    <mergeCell ref="C42:C43"/>
    <mergeCell ref="D42:D43"/>
    <mergeCell ref="K42:K43"/>
    <mergeCell ref="L42:L43"/>
    <mergeCell ref="A40:A41"/>
    <mergeCell ref="B40:B41"/>
    <mergeCell ref="C40:C41"/>
    <mergeCell ref="D40:D41"/>
    <mergeCell ref="K40:K41"/>
    <mergeCell ref="L40:L41"/>
    <mergeCell ref="A38:A39"/>
    <mergeCell ref="B38:B39"/>
    <mergeCell ref="C38:C39"/>
    <mergeCell ref="D38:D39"/>
    <mergeCell ref="K38:K39"/>
    <mergeCell ref="L38:L39"/>
    <mergeCell ref="A36:A37"/>
    <mergeCell ref="B36:B37"/>
    <mergeCell ref="C36:C37"/>
    <mergeCell ref="D36:D37"/>
    <mergeCell ref="K36:K37"/>
    <mergeCell ref="L36:L37"/>
    <mergeCell ref="A34:A35"/>
    <mergeCell ref="B34:B35"/>
    <mergeCell ref="C34:C35"/>
    <mergeCell ref="D34:D35"/>
    <mergeCell ref="K34:K35"/>
    <mergeCell ref="L34:L35"/>
    <mergeCell ref="A32:A33"/>
    <mergeCell ref="B32:B33"/>
    <mergeCell ref="C32:C33"/>
    <mergeCell ref="D32:D33"/>
    <mergeCell ref="K32:K33"/>
    <mergeCell ref="L32:L33"/>
    <mergeCell ref="A30:A31"/>
    <mergeCell ref="B30:B31"/>
    <mergeCell ref="C30:C31"/>
    <mergeCell ref="D30:D31"/>
    <mergeCell ref="K30:K31"/>
    <mergeCell ref="L30:L31"/>
    <mergeCell ref="A28:A29"/>
    <mergeCell ref="B28:B29"/>
    <mergeCell ref="C28:C29"/>
    <mergeCell ref="D28:D29"/>
    <mergeCell ref="K28:K29"/>
    <mergeCell ref="L28:L29"/>
    <mergeCell ref="A26:A27"/>
    <mergeCell ref="B26:B27"/>
    <mergeCell ref="C26:C27"/>
    <mergeCell ref="D26:D27"/>
    <mergeCell ref="K26:K27"/>
    <mergeCell ref="L26:L27"/>
    <mergeCell ref="A24:A25"/>
    <mergeCell ref="B24:B25"/>
    <mergeCell ref="C24:C25"/>
    <mergeCell ref="D24:D25"/>
    <mergeCell ref="K24:K25"/>
    <mergeCell ref="L24:L25"/>
    <mergeCell ref="A22:A23"/>
    <mergeCell ref="B22:B23"/>
    <mergeCell ref="C22:C23"/>
    <mergeCell ref="D22:D23"/>
    <mergeCell ref="K22:K23"/>
    <mergeCell ref="L22:L23"/>
    <mergeCell ref="A20:A21"/>
    <mergeCell ref="B20:B21"/>
    <mergeCell ref="C20:C21"/>
    <mergeCell ref="D20:D21"/>
    <mergeCell ref="K20:K21"/>
    <mergeCell ref="L20:L21"/>
    <mergeCell ref="A18:A19"/>
    <mergeCell ref="B18:B19"/>
    <mergeCell ref="C18:C19"/>
    <mergeCell ref="D18:D19"/>
    <mergeCell ref="K18:K19"/>
    <mergeCell ref="L18:L19"/>
    <mergeCell ref="A16:A17"/>
    <mergeCell ref="B16:B17"/>
    <mergeCell ref="C16:C17"/>
    <mergeCell ref="D16:D17"/>
    <mergeCell ref="K16:K17"/>
    <mergeCell ref="L16:L17"/>
    <mergeCell ref="A14:A15"/>
    <mergeCell ref="B14:B15"/>
    <mergeCell ref="C14:C15"/>
    <mergeCell ref="D14:D15"/>
    <mergeCell ref="K14:K15"/>
    <mergeCell ref="L14:L15"/>
    <mergeCell ref="A12:A13"/>
    <mergeCell ref="B12:B13"/>
    <mergeCell ref="C12:C13"/>
    <mergeCell ref="D12:D13"/>
    <mergeCell ref="K12:K13"/>
    <mergeCell ref="L12:L13"/>
    <mergeCell ref="A10:A11"/>
    <mergeCell ref="B10:B11"/>
    <mergeCell ref="C10:C11"/>
    <mergeCell ref="D10:D11"/>
    <mergeCell ref="K10:K11"/>
    <mergeCell ref="L10:L11"/>
    <mergeCell ref="E6:G6"/>
    <mergeCell ref="H6:J6"/>
    <mergeCell ref="M6:P6"/>
    <mergeCell ref="Q6:T6"/>
    <mergeCell ref="A8:A9"/>
    <mergeCell ref="B8:B9"/>
    <mergeCell ref="C8:C9"/>
    <mergeCell ref="D8:D9"/>
    <mergeCell ref="K8:K9"/>
    <mergeCell ref="L8:L9"/>
    <mergeCell ref="A4:A7"/>
    <mergeCell ref="B4:B7"/>
    <mergeCell ref="C4:J4"/>
    <mergeCell ref="K4:T4"/>
    <mergeCell ref="C5:C6"/>
    <mergeCell ref="D5:D6"/>
    <mergeCell ref="E5:J5"/>
    <mergeCell ref="K5:K7"/>
    <mergeCell ref="L5:L6"/>
    <mergeCell ref="M5:T5"/>
  </mergeCells>
  <phoneticPr fontId="5"/>
  <dataValidations count="1">
    <dataValidation type="list" allowBlank="1" showInputMessage="1" showErrorMessage="1" sqref="K8:K109">
      <formula1>"有,無"</formula1>
    </dataValidation>
  </dataValidations>
  <printOptions horizontalCentered="1"/>
  <pageMargins left="0.78740157480314965" right="0.78740157480314965" top="0.51181102362204722" bottom="0.55118110236220474" header="0.51181102362204722" footer="0.43307086614173229"/>
  <pageSetup paperSize="9" scale="70" orientation="portrait" horizontalDpi="1200" verticalDpi="1200" r:id="rId1"/>
  <headerFooter alignWithMargins="0"/>
  <rowBreaks count="1" manualBreakCount="1">
    <brk id="81" max="19"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view="pageBreakPreview" zoomScaleNormal="100" zoomScaleSheetLayoutView="100" workbookViewId="0">
      <selection activeCell="A121" sqref="A121"/>
    </sheetView>
  </sheetViews>
  <sheetFormatPr defaultRowHeight="13.5" customHeight="1"/>
  <cols>
    <col min="1" max="1" width="5.7109375" style="178" customWidth="1"/>
    <col min="2" max="2" width="10.7109375" style="178" customWidth="1"/>
    <col min="3" max="3" width="5.7109375" style="178" customWidth="1"/>
    <col min="4" max="4" width="11.7109375" style="178" customWidth="1"/>
    <col min="5" max="5" width="13.7109375" style="178" customWidth="1"/>
    <col min="6" max="6" width="14.7109375" style="178" customWidth="1"/>
    <col min="7" max="7" width="13.7109375" style="179" customWidth="1"/>
    <col min="8" max="8" width="11.7109375" style="178" customWidth="1"/>
    <col min="9" max="9" width="14.28515625" style="179" customWidth="1"/>
    <col min="10" max="10" width="14.7109375" style="179" customWidth="1"/>
    <col min="11" max="12" width="14.28515625" style="179" customWidth="1"/>
    <col min="13" max="217" width="9.140625" style="179"/>
    <col min="218" max="218" width="5.7109375" style="179" customWidth="1"/>
    <col min="219" max="219" width="15.28515625" style="179" customWidth="1"/>
    <col min="220" max="220" width="5.7109375" style="179" customWidth="1"/>
    <col min="221" max="221" width="9.140625" style="179"/>
    <col min="222" max="225" width="9.7109375" style="179" customWidth="1"/>
    <col min="226" max="226" width="9.42578125" style="179" customWidth="1"/>
    <col min="227" max="230" width="9.7109375" style="179" customWidth="1"/>
    <col min="231" max="231" width="11.140625" style="179" customWidth="1"/>
    <col min="232" max="473" width="9.140625" style="179"/>
    <col min="474" max="474" width="5.7109375" style="179" customWidth="1"/>
    <col min="475" max="475" width="15.28515625" style="179" customWidth="1"/>
    <col min="476" max="476" width="5.7109375" style="179" customWidth="1"/>
    <col min="477" max="477" width="9.140625" style="179"/>
    <col min="478" max="481" width="9.7109375" style="179" customWidth="1"/>
    <col min="482" max="482" width="9.42578125" style="179" customWidth="1"/>
    <col min="483" max="486" width="9.7109375" style="179" customWidth="1"/>
    <col min="487" max="487" width="11.140625" style="179" customWidth="1"/>
    <col min="488" max="729" width="9.140625" style="179"/>
    <col min="730" max="730" width="5.7109375" style="179" customWidth="1"/>
    <col min="731" max="731" width="15.28515625" style="179" customWidth="1"/>
    <col min="732" max="732" width="5.7109375" style="179" customWidth="1"/>
    <col min="733" max="733" width="9.140625" style="179"/>
    <col min="734" max="737" width="9.7109375" style="179" customWidth="1"/>
    <col min="738" max="738" width="9.42578125" style="179" customWidth="1"/>
    <col min="739" max="742" width="9.7109375" style="179" customWidth="1"/>
    <col min="743" max="743" width="11.140625" style="179" customWidth="1"/>
    <col min="744" max="985" width="9.140625" style="179"/>
    <col min="986" max="986" width="5.7109375" style="179" customWidth="1"/>
    <col min="987" max="987" width="15.28515625" style="179" customWidth="1"/>
    <col min="988" max="988" width="5.7109375" style="179" customWidth="1"/>
    <col min="989" max="989" width="9.140625" style="179"/>
    <col min="990" max="993" width="9.7109375" style="179" customWidth="1"/>
    <col min="994" max="994" width="9.42578125" style="179" customWidth="1"/>
    <col min="995" max="998" width="9.7109375" style="179" customWidth="1"/>
    <col min="999" max="999" width="11.140625" style="179" customWidth="1"/>
    <col min="1000" max="1241" width="9.140625" style="179"/>
    <col min="1242" max="1242" width="5.7109375" style="179" customWidth="1"/>
    <col min="1243" max="1243" width="15.28515625" style="179" customWidth="1"/>
    <col min="1244" max="1244" width="5.7109375" style="179" customWidth="1"/>
    <col min="1245" max="1245" width="9.140625" style="179"/>
    <col min="1246" max="1249" width="9.7109375" style="179" customWidth="1"/>
    <col min="1250" max="1250" width="9.42578125" style="179" customWidth="1"/>
    <col min="1251" max="1254" width="9.7109375" style="179" customWidth="1"/>
    <col min="1255" max="1255" width="11.140625" style="179" customWidth="1"/>
    <col min="1256" max="1497" width="9.140625" style="179"/>
    <col min="1498" max="1498" width="5.7109375" style="179" customWidth="1"/>
    <col min="1499" max="1499" width="15.28515625" style="179" customWidth="1"/>
    <col min="1500" max="1500" width="5.7109375" style="179" customWidth="1"/>
    <col min="1501" max="1501" width="9.140625" style="179"/>
    <col min="1502" max="1505" width="9.7109375" style="179" customWidth="1"/>
    <col min="1506" max="1506" width="9.42578125" style="179" customWidth="1"/>
    <col min="1507" max="1510" width="9.7109375" style="179" customWidth="1"/>
    <col min="1511" max="1511" width="11.140625" style="179" customWidth="1"/>
    <col min="1512" max="1753" width="9.140625" style="179"/>
    <col min="1754" max="1754" width="5.7109375" style="179" customWidth="1"/>
    <col min="1755" max="1755" width="15.28515625" style="179" customWidth="1"/>
    <col min="1756" max="1756" width="5.7109375" style="179" customWidth="1"/>
    <col min="1757" max="1757" width="9.140625" style="179"/>
    <col min="1758" max="1761" width="9.7109375" style="179" customWidth="1"/>
    <col min="1762" max="1762" width="9.42578125" style="179" customWidth="1"/>
    <col min="1763" max="1766" width="9.7109375" style="179" customWidth="1"/>
    <col min="1767" max="1767" width="11.140625" style="179" customWidth="1"/>
    <col min="1768" max="2009" width="9.140625" style="179"/>
    <col min="2010" max="2010" width="5.7109375" style="179" customWidth="1"/>
    <col min="2011" max="2011" width="15.28515625" style="179" customWidth="1"/>
    <col min="2012" max="2012" width="5.7109375" style="179" customWidth="1"/>
    <col min="2013" max="2013" width="9.140625" style="179"/>
    <col min="2014" max="2017" width="9.7109375" style="179" customWidth="1"/>
    <col min="2018" max="2018" width="9.42578125" style="179" customWidth="1"/>
    <col min="2019" max="2022" width="9.7109375" style="179" customWidth="1"/>
    <col min="2023" max="2023" width="11.140625" style="179" customWidth="1"/>
    <col min="2024" max="2265" width="9.140625" style="179"/>
    <col min="2266" max="2266" width="5.7109375" style="179" customWidth="1"/>
    <col min="2267" max="2267" width="15.28515625" style="179" customWidth="1"/>
    <col min="2268" max="2268" width="5.7109375" style="179" customWidth="1"/>
    <col min="2269" max="2269" width="9.140625" style="179"/>
    <col min="2270" max="2273" width="9.7109375" style="179" customWidth="1"/>
    <col min="2274" max="2274" width="9.42578125" style="179" customWidth="1"/>
    <col min="2275" max="2278" width="9.7109375" style="179" customWidth="1"/>
    <col min="2279" max="2279" width="11.140625" style="179" customWidth="1"/>
    <col min="2280" max="2521" width="9.140625" style="179"/>
    <col min="2522" max="2522" width="5.7109375" style="179" customWidth="1"/>
    <col min="2523" max="2523" width="15.28515625" style="179" customWidth="1"/>
    <col min="2524" max="2524" width="5.7109375" style="179" customWidth="1"/>
    <col min="2525" max="2525" width="9.140625" style="179"/>
    <col min="2526" max="2529" width="9.7109375" style="179" customWidth="1"/>
    <col min="2530" max="2530" width="9.42578125" style="179" customWidth="1"/>
    <col min="2531" max="2534" width="9.7109375" style="179" customWidth="1"/>
    <col min="2535" max="2535" width="11.140625" style="179" customWidth="1"/>
    <col min="2536" max="2777" width="9.140625" style="179"/>
    <col min="2778" max="2778" width="5.7109375" style="179" customWidth="1"/>
    <col min="2779" max="2779" width="15.28515625" style="179" customWidth="1"/>
    <col min="2780" max="2780" width="5.7109375" style="179" customWidth="1"/>
    <col min="2781" max="2781" width="9.140625" style="179"/>
    <col min="2782" max="2785" width="9.7109375" style="179" customWidth="1"/>
    <col min="2786" max="2786" width="9.42578125" style="179" customWidth="1"/>
    <col min="2787" max="2790" width="9.7109375" style="179" customWidth="1"/>
    <col min="2791" max="2791" width="11.140625" style="179" customWidth="1"/>
    <col min="2792" max="3033" width="9.140625" style="179"/>
    <col min="3034" max="3034" width="5.7109375" style="179" customWidth="1"/>
    <col min="3035" max="3035" width="15.28515625" style="179" customWidth="1"/>
    <col min="3036" max="3036" width="5.7109375" style="179" customWidth="1"/>
    <col min="3037" max="3037" width="9.140625" style="179"/>
    <col min="3038" max="3041" width="9.7109375" style="179" customWidth="1"/>
    <col min="3042" max="3042" width="9.42578125" style="179" customWidth="1"/>
    <col min="3043" max="3046" width="9.7109375" style="179" customWidth="1"/>
    <col min="3047" max="3047" width="11.140625" style="179" customWidth="1"/>
    <col min="3048" max="3289" width="9.140625" style="179"/>
    <col min="3290" max="3290" width="5.7109375" style="179" customWidth="1"/>
    <col min="3291" max="3291" width="15.28515625" style="179" customWidth="1"/>
    <col min="3292" max="3292" width="5.7109375" style="179" customWidth="1"/>
    <col min="3293" max="3293" width="9.140625" style="179"/>
    <col min="3294" max="3297" width="9.7109375" style="179" customWidth="1"/>
    <col min="3298" max="3298" width="9.42578125" style="179" customWidth="1"/>
    <col min="3299" max="3302" width="9.7109375" style="179" customWidth="1"/>
    <col min="3303" max="3303" width="11.140625" style="179" customWidth="1"/>
    <col min="3304" max="3545" width="9.140625" style="179"/>
    <col min="3546" max="3546" width="5.7109375" style="179" customWidth="1"/>
    <col min="3547" max="3547" width="15.28515625" style="179" customWidth="1"/>
    <col min="3548" max="3548" width="5.7109375" style="179" customWidth="1"/>
    <col min="3549" max="3549" width="9.140625" style="179"/>
    <col min="3550" max="3553" width="9.7109375" style="179" customWidth="1"/>
    <col min="3554" max="3554" width="9.42578125" style="179" customWidth="1"/>
    <col min="3555" max="3558" width="9.7109375" style="179" customWidth="1"/>
    <col min="3559" max="3559" width="11.140625" style="179" customWidth="1"/>
    <col min="3560" max="3801" width="9.140625" style="179"/>
    <col min="3802" max="3802" width="5.7109375" style="179" customWidth="1"/>
    <col min="3803" max="3803" width="15.28515625" style="179" customWidth="1"/>
    <col min="3804" max="3804" width="5.7109375" style="179" customWidth="1"/>
    <col min="3805" max="3805" width="9.140625" style="179"/>
    <col min="3806" max="3809" width="9.7109375" style="179" customWidth="1"/>
    <col min="3810" max="3810" width="9.42578125" style="179" customWidth="1"/>
    <col min="3811" max="3814" width="9.7109375" style="179" customWidth="1"/>
    <col min="3815" max="3815" width="11.140625" style="179" customWidth="1"/>
    <col min="3816" max="4057" width="9.140625" style="179"/>
    <col min="4058" max="4058" width="5.7109375" style="179" customWidth="1"/>
    <col min="4059" max="4059" width="15.28515625" style="179" customWidth="1"/>
    <col min="4060" max="4060" width="5.7109375" style="179" customWidth="1"/>
    <col min="4061" max="4061" width="9.140625" style="179"/>
    <col min="4062" max="4065" width="9.7109375" style="179" customWidth="1"/>
    <col min="4066" max="4066" width="9.42578125" style="179" customWidth="1"/>
    <col min="4067" max="4070" width="9.7109375" style="179" customWidth="1"/>
    <col min="4071" max="4071" width="11.140625" style="179" customWidth="1"/>
    <col min="4072" max="4313" width="9.140625" style="179"/>
    <col min="4314" max="4314" width="5.7109375" style="179" customWidth="1"/>
    <col min="4315" max="4315" width="15.28515625" style="179" customWidth="1"/>
    <col min="4316" max="4316" width="5.7109375" style="179" customWidth="1"/>
    <col min="4317" max="4317" width="9.140625" style="179"/>
    <col min="4318" max="4321" width="9.7109375" style="179" customWidth="1"/>
    <col min="4322" max="4322" width="9.42578125" style="179" customWidth="1"/>
    <col min="4323" max="4326" width="9.7109375" style="179" customWidth="1"/>
    <col min="4327" max="4327" width="11.140625" style="179" customWidth="1"/>
    <col min="4328" max="4569" width="9.140625" style="179"/>
    <col min="4570" max="4570" width="5.7109375" style="179" customWidth="1"/>
    <col min="4571" max="4571" width="15.28515625" style="179" customWidth="1"/>
    <col min="4572" max="4572" width="5.7109375" style="179" customWidth="1"/>
    <col min="4573" max="4573" width="9.140625" style="179"/>
    <col min="4574" max="4577" width="9.7109375" style="179" customWidth="1"/>
    <col min="4578" max="4578" width="9.42578125" style="179" customWidth="1"/>
    <col min="4579" max="4582" width="9.7109375" style="179" customWidth="1"/>
    <col min="4583" max="4583" width="11.140625" style="179" customWidth="1"/>
    <col min="4584" max="4825" width="9.140625" style="179"/>
    <col min="4826" max="4826" width="5.7109375" style="179" customWidth="1"/>
    <col min="4827" max="4827" width="15.28515625" style="179" customWidth="1"/>
    <col min="4828" max="4828" width="5.7109375" style="179" customWidth="1"/>
    <col min="4829" max="4829" width="9.140625" style="179"/>
    <col min="4830" max="4833" width="9.7109375" style="179" customWidth="1"/>
    <col min="4834" max="4834" width="9.42578125" style="179" customWidth="1"/>
    <col min="4835" max="4838" width="9.7109375" style="179" customWidth="1"/>
    <col min="4839" max="4839" width="11.140625" style="179" customWidth="1"/>
    <col min="4840" max="5081" width="9.140625" style="179"/>
    <col min="5082" max="5082" width="5.7109375" style="179" customWidth="1"/>
    <col min="5083" max="5083" width="15.28515625" style="179" customWidth="1"/>
    <col min="5084" max="5084" width="5.7109375" style="179" customWidth="1"/>
    <col min="5085" max="5085" width="9.140625" style="179"/>
    <col min="5086" max="5089" width="9.7109375" style="179" customWidth="1"/>
    <col min="5090" max="5090" width="9.42578125" style="179" customWidth="1"/>
    <col min="5091" max="5094" width="9.7109375" style="179" customWidth="1"/>
    <col min="5095" max="5095" width="11.140625" style="179" customWidth="1"/>
    <col min="5096" max="5337" width="9.140625" style="179"/>
    <col min="5338" max="5338" width="5.7109375" style="179" customWidth="1"/>
    <col min="5339" max="5339" width="15.28515625" style="179" customWidth="1"/>
    <col min="5340" max="5340" width="5.7109375" style="179" customWidth="1"/>
    <col min="5341" max="5341" width="9.140625" style="179"/>
    <col min="5342" max="5345" width="9.7109375" style="179" customWidth="1"/>
    <col min="5346" max="5346" width="9.42578125" style="179" customWidth="1"/>
    <col min="5347" max="5350" width="9.7109375" style="179" customWidth="1"/>
    <col min="5351" max="5351" width="11.140625" style="179" customWidth="1"/>
    <col min="5352" max="5593" width="9.140625" style="179"/>
    <col min="5594" max="5594" width="5.7109375" style="179" customWidth="1"/>
    <col min="5595" max="5595" width="15.28515625" style="179" customWidth="1"/>
    <col min="5596" max="5596" width="5.7109375" style="179" customWidth="1"/>
    <col min="5597" max="5597" width="9.140625" style="179"/>
    <col min="5598" max="5601" width="9.7109375" style="179" customWidth="1"/>
    <col min="5602" max="5602" width="9.42578125" style="179" customWidth="1"/>
    <col min="5603" max="5606" width="9.7109375" style="179" customWidth="1"/>
    <col min="5607" max="5607" width="11.140625" style="179" customWidth="1"/>
    <col min="5608" max="5849" width="9.140625" style="179"/>
    <col min="5850" max="5850" width="5.7109375" style="179" customWidth="1"/>
    <col min="5851" max="5851" width="15.28515625" style="179" customWidth="1"/>
    <col min="5852" max="5852" width="5.7109375" style="179" customWidth="1"/>
    <col min="5853" max="5853" width="9.140625" style="179"/>
    <col min="5854" max="5857" width="9.7109375" style="179" customWidth="1"/>
    <col min="5858" max="5858" width="9.42578125" style="179" customWidth="1"/>
    <col min="5859" max="5862" width="9.7109375" style="179" customWidth="1"/>
    <col min="5863" max="5863" width="11.140625" style="179" customWidth="1"/>
    <col min="5864" max="6105" width="9.140625" style="179"/>
    <col min="6106" max="6106" width="5.7109375" style="179" customWidth="1"/>
    <col min="6107" max="6107" width="15.28515625" style="179" customWidth="1"/>
    <col min="6108" max="6108" width="5.7109375" style="179" customWidth="1"/>
    <col min="6109" max="6109" width="9.140625" style="179"/>
    <col min="6110" max="6113" width="9.7109375" style="179" customWidth="1"/>
    <col min="6114" max="6114" width="9.42578125" style="179" customWidth="1"/>
    <col min="6115" max="6118" width="9.7109375" style="179" customWidth="1"/>
    <col min="6119" max="6119" width="11.140625" style="179" customWidth="1"/>
    <col min="6120" max="6361" width="9.140625" style="179"/>
    <col min="6362" max="6362" width="5.7109375" style="179" customWidth="1"/>
    <col min="6363" max="6363" width="15.28515625" style="179" customWidth="1"/>
    <col min="6364" max="6364" width="5.7109375" style="179" customWidth="1"/>
    <col min="6365" max="6365" width="9.140625" style="179"/>
    <col min="6366" max="6369" width="9.7109375" style="179" customWidth="1"/>
    <col min="6370" max="6370" width="9.42578125" style="179" customWidth="1"/>
    <col min="6371" max="6374" width="9.7109375" style="179" customWidth="1"/>
    <col min="6375" max="6375" width="11.140625" style="179" customWidth="1"/>
    <col min="6376" max="6617" width="9.140625" style="179"/>
    <col min="6618" max="6618" width="5.7109375" style="179" customWidth="1"/>
    <col min="6619" max="6619" width="15.28515625" style="179" customWidth="1"/>
    <col min="6620" max="6620" width="5.7109375" style="179" customWidth="1"/>
    <col min="6621" max="6621" width="9.140625" style="179"/>
    <col min="6622" max="6625" width="9.7109375" style="179" customWidth="1"/>
    <col min="6626" max="6626" width="9.42578125" style="179" customWidth="1"/>
    <col min="6627" max="6630" width="9.7109375" style="179" customWidth="1"/>
    <col min="6631" max="6631" width="11.140625" style="179" customWidth="1"/>
    <col min="6632" max="6873" width="9.140625" style="179"/>
    <col min="6874" max="6874" width="5.7109375" style="179" customWidth="1"/>
    <col min="6875" max="6875" width="15.28515625" style="179" customWidth="1"/>
    <col min="6876" max="6876" width="5.7109375" style="179" customWidth="1"/>
    <col min="6877" max="6877" width="9.140625" style="179"/>
    <col min="6878" max="6881" width="9.7109375" style="179" customWidth="1"/>
    <col min="6882" max="6882" width="9.42578125" style="179" customWidth="1"/>
    <col min="6883" max="6886" width="9.7109375" style="179" customWidth="1"/>
    <col min="6887" max="6887" width="11.140625" style="179" customWidth="1"/>
    <col min="6888" max="7129" width="9.140625" style="179"/>
    <col min="7130" max="7130" width="5.7109375" style="179" customWidth="1"/>
    <col min="7131" max="7131" width="15.28515625" style="179" customWidth="1"/>
    <col min="7132" max="7132" width="5.7109375" style="179" customWidth="1"/>
    <col min="7133" max="7133" width="9.140625" style="179"/>
    <col min="7134" max="7137" width="9.7109375" style="179" customWidth="1"/>
    <col min="7138" max="7138" width="9.42578125" style="179" customWidth="1"/>
    <col min="7139" max="7142" width="9.7109375" style="179" customWidth="1"/>
    <col min="7143" max="7143" width="11.140625" style="179" customWidth="1"/>
    <col min="7144" max="7385" width="9.140625" style="179"/>
    <col min="7386" max="7386" width="5.7109375" style="179" customWidth="1"/>
    <col min="7387" max="7387" width="15.28515625" style="179" customWidth="1"/>
    <col min="7388" max="7388" width="5.7109375" style="179" customWidth="1"/>
    <col min="7389" max="7389" width="9.140625" style="179"/>
    <col min="7390" max="7393" width="9.7109375" style="179" customWidth="1"/>
    <col min="7394" max="7394" width="9.42578125" style="179" customWidth="1"/>
    <col min="7395" max="7398" width="9.7109375" style="179" customWidth="1"/>
    <col min="7399" max="7399" width="11.140625" style="179" customWidth="1"/>
    <col min="7400" max="7641" width="9.140625" style="179"/>
    <col min="7642" max="7642" width="5.7109375" style="179" customWidth="1"/>
    <col min="7643" max="7643" width="15.28515625" style="179" customWidth="1"/>
    <col min="7644" max="7644" width="5.7109375" style="179" customWidth="1"/>
    <col min="7645" max="7645" width="9.140625" style="179"/>
    <col min="7646" max="7649" width="9.7109375" style="179" customWidth="1"/>
    <col min="7650" max="7650" width="9.42578125" style="179" customWidth="1"/>
    <col min="7651" max="7654" width="9.7109375" style="179" customWidth="1"/>
    <col min="7655" max="7655" width="11.140625" style="179" customWidth="1"/>
    <col min="7656" max="7897" width="9.140625" style="179"/>
    <col min="7898" max="7898" width="5.7109375" style="179" customWidth="1"/>
    <col min="7899" max="7899" width="15.28515625" style="179" customWidth="1"/>
    <col min="7900" max="7900" width="5.7109375" style="179" customWidth="1"/>
    <col min="7901" max="7901" width="9.140625" style="179"/>
    <col min="7902" max="7905" width="9.7109375" style="179" customWidth="1"/>
    <col min="7906" max="7906" width="9.42578125" style="179" customWidth="1"/>
    <col min="7907" max="7910" width="9.7109375" style="179" customWidth="1"/>
    <col min="7911" max="7911" width="11.140625" style="179" customWidth="1"/>
    <col min="7912" max="8153" width="9.140625" style="179"/>
    <col min="8154" max="8154" width="5.7109375" style="179" customWidth="1"/>
    <col min="8155" max="8155" width="15.28515625" style="179" customWidth="1"/>
    <col min="8156" max="8156" width="5.7109375" style="179" customWidth="1"/>
    <col min="8157" max="8157" width="9.140625" style="179"/>
    <col min="8158" max="8161" width="9.7109375" style="179" customWidth="1"/>
    <col min="8162" max="8162" width="9.42578125" style="179" customWidth="1"/>
    <col min="8163" max="8166" width="9.7109375" style="179" customWidth="1"/>
    <col min="8167" max="8167" width="11.140625" style="179" customWidth="1"/>
    <col min="8168" max="8409" width="9.140625" style="179"/>
    <col min="8410" max="8410" width="5.7109375" style="179" customWidth="1"/>
    <col min="8411" max="8411" width="15.28515625" style="179" customWidth="1"/>
    <col min="8412" max="8412" width="5.7109375" style="179" customWidth="1"/>
    <col min="8413" max="8413" width="9.140625" style="179"/>
    <col min="8414" max="8417" width="9.7109375" style="179" customWidth="1"/>
    <col min="8418" max="8418" width="9.42578125" style="179" customWidth="1"/>
    <col min="8419" max="8422" width="9.7109375" style="179" customWidth="1"/>
    <col min="8423" max="8423" width="11.140625" style="179" customWidth="1"/>
    <col min="8424" max="8665" width="9.140625" style="179"/>
    <col min="8666" max="8666" width="5.7109375" style="179" customWidth="1"/>
    <col min="8667" max="8667" width="15.28515625" style="179" customWidth="1"/>
    <col min="8668" max="8668" width="5.7109375" style="179" customWidth="1"/>
    <col min="8669" max="8669" width="9.140625" style="179"/>
    <col min="8670" max="8673" width="9.7109375" style="179" customWidth="1"/>
    <col min="8674" max="8674" width="9.42578125" style="179" customWidth="1"/>
    <col min="8675" max="8678" width="9.7109375" style="179" customWidth="1"/>
    <col min="8679" max="8679" width="11.140625" style="179" customWidth="1"/>
    <col min="8680" max="8921" width="9.140625" style="179"/>
    <col min="8922" max="8922" width="5.7109375" style="179" customWidth="1"/>
    <col min="8923" max="8923" width="15.28515625" style="179" customWidth="1"/>
    <col min="8924" max="8924" width="5.7109375" style="179" customWidth="1"/>
    <col min="8925" max="8925" width="9.140625" style="179"/>
    <col min="8926" max="8929" width="9.7109375" style="179" customWidth="1"/>
    <col min="8930" max="8930" width="9.42578125" style="179" customWidth="1"/>
    <col min="8931" max="8934" width="9.7109375" style="179" customWidth="1"/>
    <col min="8935" max="8935" width="11.140625" style="179" customWidth="1"/>
    <col min="8936" max="9177" width="9.140625" style="179"/>
    <col min="9178" max="9178" width="5.7109375" style="179" customWidth="1"/>
    <col min="9179" max="9179" width="15.28515625" style="179" customWidth="1"/>
    <col min="9180" max="9180" width="5.7109375" style="179" customWidth="1"/>
    <col min="9181" max="9181" width="9.140625" style="179"/>
    <col min="9182" max="9185" width="9.7109375" style="179" customWidth="1"/>
    <col min="9186" max="9186" width="9.42578125" style="179" customWidth="1"/>
    <col min="9187" max="9190" width="9.7109375" style="179" customWidth="1"/>
    <col min="9191" max="9191" width="11.140625" style="179" customWidth="1"/>
    <col min="9192" max="9433" width="9.140625" style="179"/>
    <col min="9434" max="9434" width="5.7109375" style="179" customWidth="1"/>
    <col min="9435" max="9435" width="15.28515625" style="179" customWidth="1"/>
    <col min="9436" max="9436" width="5.7109375" style="179" customWidth="1"/>
    <col min="9437" max="9437" width="9.140625" style="179"/>
    <col min="9438" max="9441" width="9.7109375" style="179" customWidth="1"/>
    <col min="9442" max="9442" width="9.42578125" style="179" customWidth="1"/>
    <col min="9443" max="9446" width="9.7109375" style="179" customWidth="1"/>
    <col min="9447" max="9447" width="11.140625" style="179" customWidth="1"/>
    <col min="9448" max="9689" width="9.140625" style="179"/>
    <col min="9690" max="9690" width="5.7109375" style="179" customWidth="1"/>
    <col min="9691" max="9691" width="15.28515625" style="179" customWidth="1"/>
    <col min="9692" max="9692" width="5.7109375" style="179" customWidth="1"/>
    <col min="9693" max="9693" width="9.140625" style="179"/>
    <col min="9694" max="9697" width="9.7109375" style="179" customWidth="1"/>
    <col min="9698" max="9698" width="9.42578125" style="179" customWidth="1"/>
    <col min="9699" max="9702" width="9.7109375" style="179" customWidth="1"/>
    <col min="9703" max="9703" width="11.140625" style="179" customWidth="1"/>
    <col min="9704" max="9945" width="9.140625" style="179"/>
    <col min="9946" max="9946" width="5.7109375" style="179" customWidth="1"/>
    <col min="9947" max="9947" width="15.28515625" style="179" customWidth="1"/>
    <col min="9948" max="9948" width="5.7109375" style="179" customWidth="1"/>
    <col min="9949" max="9949" width="9.140625" style="179"/>
    <col min="9950" max="9953" width="9.7109375" style="179" customWidth="1"/>
    <col min="9954" max="9954" width="9.42578125" style="179" customWidth="1"/>
    <col min="9955" max="9958" width="9.7109375" style="179" customWidth="1"/>
    <col min="9959" max="9959" width="11.140625" style="179" customWidth="1"/>
    <col min="9960" max="10201" width="9.140625" style="179"/>
    <col min="10202" max="10202" width="5.7109375" style="179" customWidth="1"/>
    <col min="10203" max="10203" width="15.28515625" style="179" customWidth="1"/>
    <col min="10204" max="10204" width="5.7109375" style="179" customWidth="1"/>
    <col min="10205" max="10205" width="9.140625" style="179"/>
    <col min="10206" max="10209" width="9.7109375" style="179" customWidth="1"/>
    <col min="10210" max="10210" width="9.42578125" style="179" customWidth="1"/>
    <col min="10211" max="10214" width="9.7109375" style="179" customWidth="1"/>
    <col min="10215" max="10215" width="11.140625" style="179" customWidth="1"/>
    <col min="10216" max="10457" width="9.140625" style="179"/>
    <col min="10458" max="10458" width="5.7109375" style="179" customWidth="1"/>
    <col min="10459" max="10459" width="15.28515625" style="179" customWidth="1"/>
    <col min="10460" max="10460" width="5.7109375" style="179" customWidth="1"/>
    <col min="10461" max="10461" width="9.140625" style="179"/>
    <col min="10462" max="10465" width="9.7109375" style="179" customWidth="1"/>
    <col min="10466" max="10466" width="9.42578125" style="179" customWidth="1"/>
    <col min="10467" max="10470" width="9.7109375" style="179" customWidth="1"/>
    <col min="10471" max="10471" width="11.140625" style="179" customWidth="1"/>
    <col min="10472" max="10713" width="9.140625" style="179"/>
    <col min="10714" max="10714" width="5.7109375" style="179" customWidth="1"/>
    <col min="10715" max="10715" width="15.28515625" style="179" customWidth="1"/>
    <col min="10716" max="10716" width="5.7109375" style="179" customWidth="1"/>
    <col min="10717" max="10717" width="9.140625" style="179"/>
    <col min="10718" max="10721" width="9.7109375" style="179" customWidth="1"/>
    <col min="10722" max="10722" width="9.42578125" style="179" customWidth="1"/>
    <col min="10723" max="10726" width="9.7109375" style="179" customWidth="1"/>
    <col min="10727" max="10727" width="11.140625" style="179" customWidth="1"/>
    <col min="10728" max="10969" width="9.140625" style="179"/>
    <col min="10970" max="10970" width="5.7109375" style="179" customWidth="1"/>
    <col min="10971" max="10971" width="15.28515625" style="179" customWidth="1"/>
    <col min="10972" max="10972" width="5.7109375" style="179" customWidth="1"/>
    <col min="10973" max="10973" width="9.140625" style="179"/>
    <col min="10974" max="10977" width="9.7109375" style="179" customWidth="1"/>
    <col min="10978" max="10978" width="9.42578125" style="179" customWidth="1"/>
    <col min="10979" max="10982" width="9.7109375" style="179" customWidth="1"/>
    <col min="10983" max="10983" width="11.140625" style="179" customWidth="1"/>
    <col min="10984" max="11225" width="9.140625" style="179"/>
    <col min="11226" max="11226" width="5.7109375" style="179" customWidth="1"/>
    <col min="11227" max="11227" width="15.28515625" style="179" customWidth="1"/>
    <col min="11228" max="11228" width="5.7109375" style="179" customWidth="1"/>
    <col min="11229" max="11229" width="9.140625" style="179"/>
    <col min="11230" max="11233" width="9.7109375" style="179" customWidth="1"/>
    <col min="11234" max="11234" width="9.42578125" style="179" customWidth="1"/>
    <col min="11235" max="11238" width="9.7109375" style="179" customWidth="1"/>
    <col min="11239" max="11239" width="11.140625" style="179" customWidth="1"/>
    <col min="11240" max="11481" width="9.140625" style="179"/>
    <col min="11482" max="11482" width="5.7109375" style="179" customWidth="1"/>
    <col min="11483" max="11483" width="15.28515625" style="179" customWidth="1"/>
    <col min="11484" max="11484" width="5.7109375" style="179" customWidth="1"/>
    <col min="11485" max="11485" width="9.140625" style="179"/>
    <col min="11486" max="11489" width="9.7109375" style="179" customWidth="1"/>
    <col min="11490" max="11490" width="9.42578125" style="179" customWidth="1"/>
    <col min="11491" max="11494" width="9.7109375" style="179" customWidth="1"/>
    <col min="11495" max="11495" width="11.140625" style="179" customWidth="1"/>
    <col min="11496" max="11737" width="9.140625" style="179"/>
    <col min="11738" max="11738" width="5.7109375" style="179" customWidth="1"/>
    <col min="11739" max="11739" width="15.28515625" style="179" customWidth="1"/>
    <col min="11740" max="11740" width="5.7109375" style="179" customWidth="1"/>
    <col min="11741" max="11741" width="9.140625" style="179"/>
    <col min="11742" max="11745" width="9.7109375" style="179" customWidth="1"/>
    <col min="11746" max="11746" width="9.42578125" style="179" customWidth="1"/>
    <col min="11747" max="11750" width="9.7109375" style="179" customWidth="1"/>
    <col min="11751" max="11751" width="11.140625" style="179" customWidth="1"/>
    <col min="11752" max="11993" width="9.140625" style="179"/>
    <col min="11994" max="11994" width="5.7109375" style="179" customWidth="1"/>
    <col min="11995" max="11995" width="15.28515625" style="179" customWidth="1"/>
    <col min="11996" max="11996" width="5.7109375" style="179" customWidth="1"/>
    <col min="11997" max="11997" width="9.140625" style="179"/>
    <col min="11998" max="12001" width="9.7109375" style="179" customWidth="1"/>
    <col min="12002" max="12002" width="9.42578125" style="179" customWidth="1"/>
    <col min="12003" max="12006" width="9.7109375" style="179" customWidth="1"/>
    <col min="12007" max="12007" width="11.140625" style="179" customWidth="1"/>
    <col min="12008" max="12249" width="9.140625" style="179"/>
    <col min="12250" max="12250" width="5.7109375" style="179" customWidth="1"/>
    <col min="12251" max="12251" width="15.28515625" style="179" customWidth="1"/>
    <col min="12252" max="12252" width="5.7109375" style="179" customWidth="1"/>
    <col min="12253" max="12253" width="9.140625" style="179"/>
    <col min="12254" max="12257" width="9.7109375" style="179" customWidth="1"/>
    <col min="12258" max="12258" width="9.42578125" style="179" customWidth="1"/>
    <col min="12259" max="12262" width="9.7109375" style="179" customWidth="1"/>
    <col min="12263" max="12263" width="11.140625" style="179" customWidth="1"/>
    <col min="12264" max="12505" width="9.140625" style="179"/>
    <col min="12506" max="12506" width="5.7109375" style="179" customWidth="1"/>
    <col min="12507" max="12507" width="15.28515625" style="179" customWidth="1"/>
    <col min="12508" max="12508" width="5.7109375" style="179" customWidth="1"/>
    <col min="12509" max="12509" width="9.140625" style="179"/>
    <col min="12510" max="12513" width="9.7109375" style="179" customWidth="1"/>
    <col min="12514" max="12514" width="9.42578125" style="179" customWidth="1"/>
    <col min="12515" max="12518" width="9.7109375" style="179" customWidth="1"/>
    <col min="12519" max="12519" width="11.140625" style="179" customWidth="1"/>
    <col min="12520" max="12761" width="9.140625" style="179"/>
    <col min="12762" max="12762" width="5.7109375" style="179" customWidth="1"/>
    <col min="12763" max="12763" width="15.28515625" style="179" customWidth="1"/>
    <col min="12764" max="12764" width="5.7109375" style="179" customWidth="1"/>
    <col min="12765" max="12765" width="9.140625" style="179"/>
    <col min="12766" max="12769" width="9.7109375" style="179" customWidth="1"/>
    <col min="12770" max="12770" width="9.42578125" style="179" customWidth="1"/>
    <col min="12771" max="12774" width="9.7109375" style="179" customWidth="1"/>
    <col min="12775" max="12775" width="11.140625" style="179" customWidth="1"/>
    <col min="12776" max="13017" width="9.140625" style="179"/>
    <col min="13018" max="13018" width="5.7109375" style="179" customWidth="1"/>
    <col min="13019" max="13019" width="15.28515625" style="179" customWidth="1"/>
    <col min="13020" max="13020" width="5.7109375" style="179" customWidth="1"/>
    <col min="13021" max="13021" width="9.140625" style="179"/>
    <col min="13022" max="13025" width="9.7109375" style="179" customWidth="1"/>
    <col min="13026" max="13026" width="9.42578125" style="179" customWidth="1"/>
    <col min="13027" max="13030" width="9.7109375" style="179" customWidth="1"/>
    <col min="13031" max="13031" width="11.140625" style="179" customWidth="1"/>
    <col min="13032" max="13273" width="9.140625" style="179"/>
    <col min="13274" max="13274" width="5.7109375" style="179" customWidth="1"/>
    <col min="13275" max="13275" width="15.28515625" style="179" customWidth="1"/>
    <col min="13276" max="13276" width="5.7109375" style="179" customWidth="1"/>
    <col min="13277" max="13277" width="9.140625" style="179"/>
    <col min="13278" max="13281" width="9.7109375" style="179" customWidth="1"/>
    <col min="13282" max="13282" width="9.42578125" style="179" customWidth="1"/>
    <col min="13283" max="13286" width="9.7109375" style="179" customWidth="1"/>
    <col min="13287" max="13287" width="11.140625" style="179" customWidth="1"/>
    <col min="13288" max="13529" width="9.140625" style="179"/>
    <col min="13530" max="13530" width="5.7109375" style="179" customWidth="1"/>
    <col min="13531" max="13531" width="15.28515625" style="179" customWidth="1"/>
    <col min="13532" max="13532" width="5.7109375" style="179" customWidth="1"/>
    <col min="13533" max="13533" width="9.140625" style="179"/>
    <col min="13534" max="13537" width="9.7109375" style="179" customWidth="1"/>
    <col min="13538" max="13538" width="9.42578125" style="179" customWidth="1"/>
    <col min="13539" max="13542" width="9.7109375" style="179" customWidth="1"/>
    <col min="13543" max="13543" width="11.140625" style="179" customWidth="1"/>
    <col min="13544" max="13785" width="9.140625" style="179"/>
    <col min="13786" max="13786" width="5.7109375" style="179" customWidth="1"/>
    <col min="13787" max="13787" width="15.28515625" style="179" customWidth="1"/>
    <col min="13788" max="13788" width="5.7109375" style="179" customWidth="1"/>
    <col min="13789" max="13789" width="9.140625" style="179"/>
    <col min="13790" max="13793" width="9.7109375" style="179" customWidth="1"/>
    <col min="13794" max="13794" width="9.42578125" style="179" customWidth="1"/>
    <col min="13795" max="13798" width="9.7109375" style="179" customWidth="1"/>
    <col min="13799" max="13799" width="11.140625" style="179" customWidth="1"/>
    <col min="13800" max="14041" width="9.140625" style="179"/>
    <col min="14042" max="14042" width="5.7109375" style="179" customWidth="1"/>
    <col min="14043" max="14043" width="15.28515625" style="179" customWidth="1"/>
    <col min="14044" max="14044" width="5.7109375" style="179" customWidth="1"/>
    <col min="14045" max="14045" width="9.140625" style="179"/>
    <col min="14046" max="14049" width="9.7109375" style="179" customWidth="1"/>
    <col min="14050" max="14050" width="9.42578125" style="179" customWidth="1"/>
    <col min="14051" max="14054" width="9.7109375" style="179" customWidth="1"/>
    <col min="14055" max="14055" width="11.140625" style="179" customWidth="1"/>
    <col min="14056" max="14297" width="9.140625" style="179"/>
    <col min="14298" max="14298" width="5.7109375" style="179" customWidth="1"/>
    <col min="14299" max="14299" width="15.28515625" style="179" customWidth="1"/>
    <col min="14300" max="14300" width="5.7109375" style="179" customWidth="1"/>
    <col min="14301" max="14301" width="9.140625" style="179"/>
    <col min="14302" max="14305" width="9.7109375" style="179" customWidth="1"/>
    <col min="14306" max="14306" width="9.42578125" style="179" customWidth="1"/>
    <col min="14307" max="14310" width="9.7109375" style="179" customWidth="1"/>
    <col min="14311" max="14311" width="11.140625" style="179" customWidth="1"/>
    <col min="14312" max="14553" width="9.140625" style="179"/>
    <col min="14554" max="14554" width="5.7109375" style="179" customWidth="1"/>
    <col min="14555" max="14555" width="15.28515625" style="179" customWidth="1"/>
    <col min="14556" max="14556" width="5.7109375" style="179" customWidth="1"/>
    <col min="14557" max="14557" width="9.140625" style="179"/>
    <col min="14558" max="14561" width="9.7109375" style="179" customWidth="1"/>
    <col min="14562" max="14562" width="9.42578125" style="179" customWidth="1"/>
    <col min="14563" max="14566" width="9.7109375" style="179" customWidth="1"/>
    <col min="14567" max="14567" width="11.140625" style="179" customWidth="1"/>
    <col min="14568" max="14809" width="9.140625" style="179"/>
    <col min="14810" max="14810" width="5.7109375" style="179" customWidth="1"/>
    <col min="14811" max="14811" width="15.28515625" style="179" customWidth="1"/>
    <col min="14812" max="14812" width="5.7109375" style="179" customWidth="1"/>
    <col min="14813" max="14813" width="9.140625" style="179"/>
    <col min="14814" max="14817" width="9.7109375" style="179" customWidth="1"/>
    <col min="14818" max="14818" width="9.42578125" style="179" customWidth="1"/>
    <col min="14819" max="14822" width="9.7109375" style="179" customWidth="1"/>
    <col min="14823" max="14823" width="11.140625" style="179" customWidth="1"/>
    <col min="14824" max="15065" width="9.140625" style="179"/>
    <col min="15066" max="15066" width="5.7109375" style="179" customWidth="1"/>
    <col min="15067" max="15067" width="15.28515625" style="179" customWidth="1"/>
    <col min="15068" max="15068" width="5.7109375" style="179" customWidth="1"/>
    <col min="15069" max="15069" width="9.140625" style="179"/>
    <col min="15070" max="15073" width="9.7109375" style="179" customWidth="1"/>
    <col min="15074" max="15074" width="9.42578125" style="179" customWidth="1"/>
    <col min="15075" max="15078" width="9.7109375" style="179" customWidth="1"/>
    <col min="15079" max="15079" width="11.140625" style="179" customWidth="1"/>
    <col min="15080" max="15321" width="9.140625" style="179"/>
    <col min="15322" max="15322" width="5.7109375" style="179" customWidth="1"/>
    <col min="15323" max="15323" width="15.28515625" style="179" customWidth="1"/>
    <col min="15324" max="15324" width="5.7109375" style="179" customWidth="1"/>
    <col min="15325" max="15325" width="9.140625" style="179"/>
    <col min="15326" max="15329" width="9.7109375" style="179" customWidth="1"/>
    <col min="15330" max="15330" width="9.42578125" style="179" customWidth="1"/>
    <col min="15331" max="15334" width="9.7109375" style="179" customWidth="1"/>
    <col min="15335" max="15335" width="11.140625" style="179" customWidth="1"/>
    <col min="15336" max="15577" width="9.140625" style="179"/>
    <col min="15578" max="15578" width="5.7109375" style="179" customWidth="1"/>
    <col min="15579" max="15579" width="15.28515625" style="179" customWidth="1"/>
    <col min="15580" max="15580" width="5.7109375" style="179" customWidth="1"/>
    <col min="15581" max="15581" width="9.140625" style="179"/>
    <col min="15582" max="15585" width="9.7109375" style="179" customWidth="1"/>
    <col min="15586" max="15586" width="9.42578125" style="179" customWidth="1"/>
    <col min="15587" max="15590" width="9.7109375" style="179" customWidth="1"/>
    <col min="15591" max="15591" width="11.140625" style="179" customWidth="1"/>
    <col min="15592" max="15833" width="9.140625" style="179"/>
    <col min="15834" max="15834" width="5.7109375" style="179" customWidth="1"/>
    <col min="15835" max="15835" width="15.28515625" style="179" customWidth="1"/>
    <col min="15836" max="15836" width="5.7109375" style="179" customWidth="1"/>
    <col min="15837" max="15837" width="9.140625" style="179"/>
    <col min="15838" max="15841" width="9.7109375" style="179" customWidth="1"/>
    <col min="15842" max="15842" width="9.42578125" style="179" customWidth="1"/>
    <col min="15843" max="15846" width="9.7109375" style="179" customWidth="1"/>
    <col min="15847" max="15847" width="11.140625" style="179" customWidth="1"/>
    <col min="15848" max="16089" width="9.140625" style="179"/>
    <col min="16090" max="16090" width="5.7109375" style="179" customWidth="1"/>
    <col min="16091" max="16091" width="15.28515625" style="179" customWidth="1"/>
    <col min="16092" max="16092" width="5.7109375" style="179" customWidth="1"/>
    <col min="16093" max="16093" width="9.140625" style="179"/>
    <col min="16094" max="16097" width="9.7109375" style="179" customWidth="1"/>
    <col min="16098" max="16098" width="9.42578125" style="179" customWidth="1"/>
    <col min="16099" max="16102" width="9.7109375" style="179" customWidth="1"/>
    <col min="16103" max="16103" width="11.140625" style="179" customWidth="1"/>
    <col min="16104" max="16383" width="9.140625" style="179"/>
    <col min="16384" max="16384" width="9.140625" style="179" customWidth="1"/>
  </cols>
  <sheetData>
    <row r="1" spans="1:12" s="183" customFormat="1" ht="13.5" customHeight="1">
      <c r="A1" s="182"/>
      <c r="B1" s="182"/>
      <c r="C1" s="182"/>
      <c r="D1" s="182"/>
      <c r="E1" s="182"/>
      <c r="F1" s="182"/>
      <c r="H1" s="182"/>
      <c r="L1" s="184" t="s">
        <v>537</v>
      </c>
    </row>
    <row r="2" spans="1:12" ht="13.5" customHeight="1">
      <c r="A2" s="180" t="s">
        <v>254</v>
      </c>
    </row>
    <row r="3" spans="1:12" ht="13.5" customHeight="1">
      <c r="A3" s="179"/>
      <c r="D3" s="181" t="s">
        <v>187</v>
      </c>
    </row>
    <row r="4" spans="1:12" s="183" customFormat="1" ht="13.5" customHeight="1">
      <c r="A4" s="1007" t="s">
        <v>188</v>
      </c>
      <c r="B4" s="1043" t="s">
        <v>189</v>
      </c>
      <c r="C4" s="1010" t="s">
        <v>255</v>
      </c>
      <c r="D4" s="1047" t="s">
        <v>256</v>
      </c>
      <c r="E4" s="1047"/>
      <c r="F4" s="1047"/>
      <c r="G4" s="1047"/>
      <c r="H4" s="1047" t="s">
        <v>257</v>
      </c>
      <c r="I4" s="1047"/>
      <c r="J4" s="1047"/>
      <c r="K4" s="1047"/>
      <c r="L4" s="1048"/>
    </row>
    <row r="5" spans="1:12" s="183" customFormat="1" ht="13.5" customHeight="1">
      <c r="A5" s="1008"/>
      <c r="B5" s="1044"/>
      <c r="C5" s="1011"/>
      <c r="D5" s="1049" t="s">
        <v>258</v>
      </c>
      <c r="E5" s="1021" t="s">
        <v>481</v>
      </c>
      <c r="F5" s="1033" t="s">
        <v>792</v>
      </c>
      <c r="G5" s="1051" t="s">
        <v>259</v>
      </c>
      <c r="H5" s="1049" t="s">
        <v>258</v>
      </c>
      <c r="I5" s="1021" t="s">
        <v>481</v>
      </c>
      <c r="J5" s="1033" t="s">
        <v>792</v>
      </c>
      <c r="K5" s="1021" t="s">
        <v>259</v>
      </c>
      <c r="L5" s="1021" t="s">
        <v>260</v>
      </c>
    </row>
    <row r="6" spans="1:12" s="183" customFormat="1" ht="13.5" customHeight="1" thickBot="1">
      <c r="A6" s="1042"/>
      <c r="B6" s="1045"/>
      <c r="C6" s="1046"/>
      <c r="D6" s="1050"/>
      <c r="E6" s="1032"/>
      <c r="F6" s="1034"/>
      <c r="G6" s="1052"/>
      <c r="H6" s="1050"/>
      <c r="I6" s="1032"/>
      <c r="J6" s="1034"/>
      <c r="K6" s="1032"/>
      <c r="L6" s="1032"/>
    </row>
    <row r="7" spans="1:12" s="183" customFormat="1" ht="13.5" customHeight="1" thickTop="1" thickBot="1">
      <c r="A7" s="1035">
        <v>1</v>
      </c>
      <c r="B7" s="1036" t="s">
        <v>203</v>
      </c>
      <c r="C7" s="185" t="s">
        <v>261</v>
      </c>
      <c r="D7" s="186" t="s">
        <v>262</v>
      </c>
      <c r="E7" s="742"/>
      <c r="F7" s="742"/>
      <c r="G7" s="743">
        <f t="shared" ref="G7:G38" si="0">E7+F7*12</f>
        <v>0</v>
      </c>
      <c r="H7" s="1038" t="s">
        <v>785</v>
      </c>
      <c r="I7" s="742"/>
      <c r="J7" s="742"/>
      <c r="K7" s="744">
        <f t="shared" ref="K7:K38" si="1">I7+J7*12</f>
        <v>0</v>
      </c>
      <c r="L7" s="1040">
        <f>SUM(K7:K8)</f>
        <v>0</v>
      </c>
    </row>
    <row r="8" spans="1:12" s="183" customFormat="1" ht="13.5" customHeight="1" thickTop="1" thickBot="1">
      <c r="A8" s="1035"/>
      <c r="B8" s="1037"/>
      <c r="C8" s="187" t="s">
        <v>674</v>
      </c>
      <c r="D8" s="188" t="s">
        <v>264</v>
      </c>
      <c r="E8" s="745"/>
      <c r="F8" s="745"/>
      <c r="G8" s="746">
        <f t="shared" si="0"/>
        <v>0</v>
      </c>
      <c r="H8" s="1039"/>
      <c r="I8" s="745"/>
      <c r="J8" s="745"/>
      <c r="K8" s="747">
        <f t="shared" si="1"/>
        <v>0</v>
      </c>
      <c r="L8" s="1041"/>
    </row>
    <row r="9" spans="1:12" s="183" customFormat="1" ht="13.5" customHeight="1" thickTop="1">
      <c r="A9" s="1053">
        <f>+A7+1</f>
        <v>2</v>
      </c>
      <c r="B9" s="1036" t="s">
        <v>204</v>
      </c>
      <c r="C9" s="185" t="s">
        <v>261</v>
      </c>
      <c r="D9" s="186" t="s">
        <v>262</v>
      </c>
      <c r="E9" s="742"/>
      <c r="F9" s="742"/>
      <c r="G9" s="743">
        <f t="shared" si="0"/>
        <v>0</v>
      </c>
      <c r="H9" s="1038" t="s">
        <v>785</v>
      </c>
      <c r="I9" s="742"/>
      <c r="J9" s="742"/>
      <c r="K9" s="744">
        <f t="shared" si="1"/>
        <v>0</v>
      </c>
      <c r="L9" s="1040">
        <f>SUM(K9:K10)</f>
        <v>0</v>
      </c>
    </row>
    <row r="10" spans="1:12" s="183" customFormat="1" ht="13.5" customHeight="1" thickBot="1">
      <c r="A10" s="1054"/>
      <c r="B10" s="1037"/>
      <c r="C10" s="189" t="s">
        <v>675</v>
      </c>
      <c r="D10" s="190" t="s">
        <v>264</v>
      </c>
      <c r="E10" s="748"/>
      <c r="F10" s="748"/>
      <c r="G10" s="746">
        <f t="shared" si="0"/>
        <v>0</v>
      </c>
      <c r="H10" s="1039"/>
      <c r="I10" s="748"/>
      <c r="J10" s="748"/>
      <c r="K10" s="747">
        <f t="shared" si="1"/>
        <v>0</v>
      </c>
      <c r="L10" s="1055"/>
    </row>
    <row r="11" spans="1:12" s="183" customFormat="1" ht="13.5" customHeight="1" thickTop="1">
      <c r="A11" s="1053">
        <f>+A9+1</f>
        <v>3</v>
      </c>
      <c r="B11" s="1036" t="s">
        <v>205</v>
      </c>
      <c r="C11" s="185" t="s">
        <v>261</v>
      </c>
      <c r="D11" s="186" t="s">
        <v>262</v>
      </c>
      <c r="E11" s="742"/>
      <c r="F11" s="742"/>
      <c r="G11" s="743">
        <f t="shared" si="0"/>
        <v>0</v>
      </c>
      <c r="H11" s="1038" t="s">
        <v>785</v>
      </c>
      <c r="I11" s="742"/>
      <c r="J11" s="742"/>
      <c r="K11" s="744">
        <f t="shared" si="1"/>
        <v>0</v>
      </c>
      <c r="L11" s="1040">
        <f>SUM(K11:K12)</f>
        <v>0</v>
      </c>
    </row>
    <row r="12" spans="1:12" s="183" customFormat="1" ht="13.5" customHeight="1" thickBot="1">
      <c r="A12" s="1054"/>
      <c r="B12" s="1037"/>
      <c r="C12" s="189" t="s">
        <v>674</v>
      </c>
      <c r="D12" s="190" t="s">
        <v>264</v>
      </c>
      <c r="E12" s="748"/>
      <c r="F12" s="748"/>
      <c r="G12" s="746">
        <f t="shared" si="0"/>
        <v>0</v>
      </c>
      <c r="H12" s="1039"/>
      <c r="I12" s="748"/>
      <c r="J12" s="748"/>
      <c r="K12" s="747">
        <f t="shared" si="1"/>
        <v>0</v>
      </c>
      <c r="L12" s="1055"/>
    </row>
    <row r="13" spans="1:12" s="183" customFormat="1" ht="13.5" customHeight="1" thickTop="1">
      <c r="A13" s="1053">
        <f>+A11+1</f>
        <v>4</v>
      </c>
      <c r="B13" s="1036" t="s">
        <v>206</v>
      </c>
      <c r="C13" s="185" t="s">
        <v>261</v>
      </c>
      <c r="D13" s="186" t="s">
        <v>262</v>
      </c>
      <c r="E13" s="742"/>
      <c r="F13" s="742"/>
      <c r="G13" s="743">
        <f t="shared" si="0"/>
        <v>0</v>
      </c>
      <c r="H13" s="1038" t="s">
        <v>785</v>
      </c>
      <c r="I13" s="742"/>
      <c r="J13" s="742"/>
      <c r="K13" s="744">
        <f t="shared" si="1"/>
        <v>0</v>
      </c>
      <c r="L13" s="1040">
        <f>SUM(K13:K14)</f>
        <v>0</v>
      </c>
    </row>
    <row r="14" spans="1:12" s="183" customFormat="1" ht="13.5" customHeight="1" thickBot="1">
      <c r="A14" s="1054"/>
      <c r="B14" s="1037"/>
      <c r="C14" s="189" t="s">
        <v>263</v>
      </c>
      <c r="D14" s="190" t="s">
        <v>264</v>
      </c>
      <c r="E14" s="748"/>
      <c r="F14" s="748"/>
      <c r="G14" s="746">
        <f t="shared" si="0"/>
        <v>0</v>
      </c>
      <c r="H14" s="1039"/>
      <c r="I14" s="748"/>
      <c r="J14" s="748"/>
      <c r="K14" s="747">
        <f t="shared" si="1"/>
        <v>0</v>
      </c>
      <c r="L14" s="1055"/>
    </row>
    <row r="15" spans="1:12" s="183" customFormat="1" ht="13.5" customHeight="1" thickTop="1">
      <c r="A15" s="1053">
        <f>+A13+1</f>
        <v>5</v>
      </c>
      <c r="B15" s="1036" t="s">
        <v>207</v>
      </c>
      <c r="C15" s="185" t="s">
        <v>261</v>
      </c>
      <c r="D15" s="186" t="s">
        <v>262</v>
      </c>
      <c r="E15" s="742"/>
      <c r="F15" s="742"/>
      <c r="G15" s="743">
        <f t="shared" si="0"/>
        <v>0</v>
      </c>
      <c r="H15" s="1038" t="s">
        <v>785</v>
      </c>
      <c r="I15" s="742"/>
      <c r="J15" s="742"/>
      <c r="K15" s="744">
        <f t="shared" si="1"/>
        <v>0</v>
      </c>
      <c r="L15" s="1040">
        <f>SUM(K15:K16)</f>
        <v>0</v>
      </c>
    </row>
    <row r="16" spans="1:12" s="183" customFormat="1" ht="13.5" customHeight="1" thickBot="1">
      <c r="A16" s="1054"/>
      <c r="B16" s="1037"/>
      <c r="C16" s="189" t="s">
        <v>676</v>
      </c>
      <c r="D16" s="190" t="s">
        <v>264</v>
      </c>
      <c r="E16" s="748"/>
      <c r="F16" s="748"/>
      <c r="G16" s="746">
        <f t="shared" si="0"/>
        <v>0</v>
      </c>
      <c r="H16" s="1039"/>
      <c r="I16" s="748"/>
      <c r="J16" s="748"/>
      <c r="K16" s="747">
        <f t="shared" si="1"/>
        <v>0</v>
      </c>
      <c r="L16" s="1055"/>
    </row>
    <row r="17" spans="1:12" s="183" customFormat="1" ht="13.5" customHeight="1" thickTop="1">
      <c r="A17" s="1053">
        <f>+A15+1</f>
        <v>6</v>
      </c>
      <c r="B17" s="1036" t="s">
        <v>208</v>
      </c>
      <c r="C17" s="185" t="s">
        <v>261</v>
      </c>
      <c r="D17" s="186" t="s">
        <v>262</v>
      </c>
      <c r="E17" s="742"/>
      <c r="F17" s="742"/>
      <c r="G17" s="743">
        <f t="shared" si="0"/>
        <v>0</v>
      </c>
      <c r="H17" s="1038" t="s">
        <v>785</v>
      </c>
      <c r="I17" s="742"/>
      <c r="J17" s="742"/>
      <c r="K17" s="744">
        <f t="shared" si="1"/>
        <v>0</v>
      </c>
      <c r="L17" s="1040">
        <f>SUM(K17:K18)</f>
        <v>0</v>
      </c>
    </row>
    <row r="18" spans="1:12" s="183" customFormat="1" ht="13.5" customHeight="1" thickBot="1">
      <c r="A18" s="1054"/>
      <c r="B18" s="1037"/>
      <c r="C18" s="189" t="s">
        <v>676</v>
      </c>
      <c r="D18" s="190" t="s">
        <v>264</v>
      </c>
      <c r="E18" s="748"/>
      <c r="F18" s="748"/>
      <c r="G18" s="746">
        <f t="shared" si="0"/>
        <v>0</v>
      </c>
      <c r="H18" s="1039"/>
      <c r="I18" s="748"/>
      <c r="J18" s="748"/>
      <c r="K18" s="747">
        <f t="shared" si="1"/>
        <v>0</v>
      </c>
      <c r="L18" s="1055"/>
    </row>
    <row r="19" spans="1:12" s="183" customFormat="1" ht="13.5" customHeight="1" thickTop="1">
      <c r="A19" s="1053">
        <f>+A17+1</f>
        <v>7</v>
      </c>
      <c r="B19" s="1036" t="s">
        <v>209</v>
      </c>
      <c r="C19" s="185" t="s">
        <v>261</v>
      </c>
      <c r="D19" s="186" t="s">
        <v>262</v>
      </c>
      <c r="E19" s="742"/>
      <c r="F19" s="742"/>
      <c r="G19" s="743">
        <f t="shared" si="0"/>
        <v>0</v>
      </c>
      <c r="H19" s="1038" t="s">
        <v>785</v>
      </c>
      <c r="I19" s="742"/>
      <c r="J19" s="742"/>
      <c r="K19" s="744">
        <f t="shared" si="1"/>
        <v>0</v>
      </c>
      <c r="L19" s="1040">
        <f>SUM(K19:K20)</f>
        <v>0</v>
      </c>
    </row>
    <row r="20" spans="1:12" s="183" customFormat="1" ht="13.5" customHeight="1" thickBot="1">
      <c r="A20" s="1054"/>
      <c r="B20" s="1037"/>
      <c r="C20" s="189" t="s">
        <v>676</v>
      </c>
      <c r="D20" s="190" t="s">
        <v>264</v>
      </c>
      <c r="E20" s="748"/>
      <c r="F20" s="748"/>
      <c r="G20" s="746">
        <f t="shared" si="0"/>
        <v>0</v>
      </c>
      <c r="H20" s="1039"/>
      <c r="I20" s="748"/>
      <c r="J20" s="748"/>
      <c r="K20" s="747">
        <f t="shared" si="1"/>
        <v>0</v>
      </c>
      <c r="L20" s="1055"/>
    </row>
    <row r="21" spans="1:12" s="183" customFormat="1" ht="13.5" customHeight="1" thickTop="1">
      <c r="A21" s="1053">
        <f>+A19+1</f>
        <v>8</v>
      </c>
      <c r="B21" s="1036" t="s">
        <v>210</v>
      </c>
      <c r="C21" s="185" t="s">
        <v>261</v>
      </c>
      <c r="D21" s="186" t="s">
        <v>262</v>
      </c>
      <c r="E21" s="742"/>
      <c r="F21" s="742"/>
      <c r="G21" s="743">
        <f t="shared" si="0"/>
        <v>0</v>
      </c>
      <c r="H21" s="1038" t="s">
        <v>785</v>
      </c>
      <c r="I21" s="742"/>
      <c r="J21" s="742"/>
      <c r="K21" s="744">
        <f t="shared" si="1"/>
        <v>0</v>
      </c>
      <c r="L21" s="1040">
        <f>SUM(K21:K22)</f>
        <v>0</v>
      </c>
    </row>
    <row r="22" spans="1:12" s="183" customFormat="1" ht="13.5" customHeight="1" thickBot="1">
      <c r="A22" s="1054"/>
      <c r="B22" s="1037"/>
      <c r="C22" s="189" t="s">
        <v>676</v>
      </c>
      <c r="D22" s="190" t="s">
        <v>264</v>
      </c>
      <c r="E22" s="748"/>
      <c r="F22" s="748"/>
      <c r="G22" s="746">
        <f t="shared" si="0"/>
        <v>0</v>
      </c>
      <c r="H22" s="1039"/>
      <c r="I22" s="748"/>
      <c r="J22" s="748"/>
      <c r="K22" s="747">
        <f t="shared" si="1"/>
        <v>0</v>
      </c>
      <c r="L22" s="1055"/>
    </row>
    <row r="23" spans="1:12" s="183" customFormat="1" ht="13.5" customHeight="1" thickTop="1">
      <c r="A23" s="1053">
        <f>+A21+1</f>
        <v>9</v>
      </c>
      <c r="B23" s="1036" t="s">
        <v>211</v>
      </c>
      <c r="C23" s="185" t="s">
        <v>261</v>
      </c>
      <c r="D23" s="186" t="s">
        <v>262</v>
      </c>
      <c r="E23" s="742"/>
      <c r="F23" s="742"/>
      <c r="G23" s="743">
        <f t="shared" si="0"/>
        <v>0</v>
      </c>
      <c r="H23" s="1038" t="s">
        <v>785</v>
      </c>
      <c r="I23" s="742"/>
      <c r="J23" s="742"/>
      <c r="K23" s="744">
        <f t="shared" si="1"/>
        <v>0</v>
      </c>
      <c r="L23" s="1040">
        <f>SUM(K23:K24)</f>
        <v>0</v>
      </c>
    </row>
    <row r="24" spans="1:12" s="183" customFormat="1" ht="13.5" customHeight="1" thickBot="1">
      <c r="A24" s="1054"/>
      <c r="B24" s="1037"/>
      <c r="C24" s="189" t="s">
        <v>676</v>
      </c>
      <c r="D24" s="190" t="s">
        <v>264</v>
      </c>
      <c r="E24" s="748"/>
      <c r="F24" s="748"/>
      <c r="G24" s="746">
        <f t="shared" si="0"/>
        <v>0</v>
      </c>
      <c r="H24" s="1039"/>
      <c r="I24" s="748"/>
      <c r="J24" s="748"/>
      <c r="K24" s="747">
        <f t="shared" si="1"/>
        <v>0</v>
      </c>
      <c r="L24" s="1055"/>
    </row>
    <row r="25" spans="1:12" s="183" customFormat="1" ht="13.5" customHeight="1" thickTop="1">
      <c r="A25" s="1053">
        <f>+A23+1</f>
        <v>10</v>
      </c>
      <c r="B25" s="1036" t="s">
        <v>212</v>
      </c>
      <c r="C25" s="185" t="s">
        <v>261</v>
      </c>
      <c r="D25" s="186" t="s">
        <v>262</v>
      </c>
      <c r="E25" s="742"/>
      <c r="F25" s="742"/>
      <c r="G25" s="743">
        <f t="shared" si="0"/>
        <v>0</v>
      </c>
      <c r="H25" s="1038" t="s">
        <v>785</v>
      </c>
      <c r="I25" s="742"/>
      <c r="J25" s="742"/>
      <c r="K25" s="744">
        <f t="shared" si="1"/>
        <v>0</v>
      </c>
      <c r="L25" s="1040">
        <f>SUM(K25:K26)</f>
        <v>0</v>
      </c>
    </row>
    <row r="26" spans="1:12" s="183" customFormat="1" ht="13.5" customHeight="1" thickBot="1">
      <c r="A26" s="1054"/>
      <c r="B26" s="1037"/>
      <c r="C26" s="189" t="s">
        <v>676</v>
      </c>
      <c r="D26" s="190" t="s">
        <v>264</v>
      </c>
      <c r="E26" s="748"/>
      <c r="F26" s="748"/>
      <c r="G26" s="746">
        <f t="shared" si="0"/>
        <v>0</v>
      </c>
      <c r="H26" s="1039"/>
      <c r="I26" s="748"/>
      <c r="J26" s="748"/>
      <c r="K26" s="747">
        <f t="shared" si="1"/>
        <v>0</v>
      </c>
      <c r="L26" s="1055"/>
    </row>
    <row r="27" spans="1:12" s="183" customFormat="1" ht="13.5" customHeight="1" thickTop="1">
      <c r="A27" s="1053">
        <f>+A25+1</f>
        <v>11</v>
      </c>
      <c r="B27" s="1036" t="s">
        <v>213</v>
      </c>
      <c r="C27" s="185" t="s">
        <v>261</v>
      </c>
      <c r="D27" s="186" t="s">
        <v>262</v>
      </c>
      <c r="E27" s="742"/>
      <c r="F27" s="742"/>
      <c r="G27" s="743">
        <f t="shared" si="0"/>
        <v>0</v>
      </c>
      <c r="H27" s="1038" t="s">
        <v>785</v>
      </c>
      <c r="I27" s="742"/>
      <c r="J27" s="742"/>
      <c r="K27" s="744">
        <f t="shared" si="1"/>
        <v>0</v>
      </c>
      <c r="L27" s="1040">
        <f>SUM(K27:K28)</f>
        <v>0</v>
      </c>
    </row>
    <row r="28" spans="1:12" s="183" customFormat="1" ht="13.5" customHeight="1" thickBot="1">
      <c r="A28" s="1054"/>
      <c r="B28" s="1037"/>
      <c r="C28" s="189" t="s">
        <v>676</v>
      </c>
      <c r="D28" s="190" t="s">
        <v>264</v>
      </c>
      <c r="E28" s="748"/>
      <c r="F28" s="748"/>
      <c r="G28" s="746">
        <f t="shared" si="0"/>
        <v>0</v>
      </c>
      <c r="H28" s="1039"/>
      <c r="I28" s="748"/>
      <c r="J28" s="748"/>
      <c r="K28" s="747">
        <f t="shared" si="1"/>
        <v>0</v>
      </c>
      <c r="L28" s="1055"/>
    </row>
    <row r="29" spans="1:12" s="183" customFormat="1" ht="13.5" customHeight="1" thickTop="1">
      <c r="A29" s="1053">
        <f>+A27+1</f>
        <v>12</v>
      </c>
      <c r="B29" s="1036" t="s">
        <v>214</v>
      </c>
      <c r="C29" s="185" t="s">
        <v>261</v>
      </c>
      <c r="D29" s="186" t="s">
        <v>262</v>
      </c>
      <c r="E29" s="742"/>
      <c r="F29" s="742"/>
      <c r="G29" s="743">
        <f t="shared" si="0"/>
        <v>0</v>
      </c>
      <c r="H29" s="1038" t="s">
        <v>785</v>
      </c>
      <c r="I29" s="742"/>
      <c r="J29" s="742"/>
      <c r="K29" s="744">
        <f t="shared" si="1"/>
        <v>0</v>
      </c>
      <c r="L29" s="1040">
        <f>SUM(K29:K30)</f>
        <v>0</v>
      </c>
    </row>
    <row r="30" spans="1:12" s="183" customFormat="1" ht="13.5" customHeight="1" thickBot="1">
      <c r="A30" s="1054"/>
      <c r="B30" s="1037"/>
      <c r="C30" s="189" t="s">
        <v>676</v>
      </c>
      <c r="D30" s="190" t="s">
        <v>264</v>
      </c>
      <c r="E30" s="748"/>
      <c r="F30" s="748"/>
      <c r="G30" s="746">
        <f t="shared" si="0"/>
        <v>0</v>
      </c>
      <c r="H30" s="1039"/>
      <c r="I30" s="748"/>
      <c r="J30" s="748"/>
      <c r="K30" s="747">
        <f t="shared" si="1"/>
        <v>0</v>
      </c>
      <c r="L30" s="1055"/>
    </row>
    <row r="31" spans="1:12" s="183" customFormat="1" ht="13.5" customHeight="1" thickTop="1">
      <c r="A31" s="1053">
        <f>+A29+1</f>
        <v>13</v>
      </c>
      <c r="B31" s="1036" t="s">
        <v>215</v>
      </c>
      <c r="C31" s="185" t="s">
        <v>261</v>
      </c>
      <c r="D31" s="186" t="s">
        <v>262</v>
      </c>
      <c r="E31" s="742"/>
      <c r="F31" s="742"/>
      <c r="G31" s="743">
        <f t="shared" si="0"/>
        <v>0</v>
      </c>
      <c r="H31" s="1038" t="s">
        <v>785</v>
      </c>
      <c r="I31" s="742"/>
      <c r="J31" s="742"/>
      <c r="K31" s="744">
        <f t="shared" si="1"/>
        <v>0</v>
      </c>
      <c r="L31" s="1040">
        <f>SUM(K31:K32)</f>
        <v>0</v>
      </c>
    </row>
    <row r="32" spans="1:12" s="183" customFormat="1" ht="13.5" customHeight="1" thickBot="1">
      <c r="A32" s="1054"/>
      <c r="B32" s="1037"/>
      <c r="C32" s="189" t="s">
        <v>676</v>
      </c>
      <c r="D32" s="190" t="s">
        <v>264</v>
      </c>
      <c r="E32" s="748"/>
      <c r="F32" s="748"/>
      <c r="G32" s="746">
        <f t="shared" si="0"/>
        <v>0</v>
      </c>
      <c r="H32" s="1039"/>
      <c r="I32" s="748"/>
      <c r="J32" s="748"/>
      <c r="K32" s="747">
        <f t="shared" si="1"/>
        <v>0</v>
      </c>
      <c r="L32" s="1055"/>
    </row>
    <row r="33" spans="1:12" s="183" customFormat="1" ht="13.5" customHeight="1" thickTop="1">
      <c r="A33" s="1053">
        <f>+A31+1</f>
        <v>14</v>
      </c>
      <c r="B33" s="1036" t="s">
        <v>216</v>
      </c>
      <c r="C33" s="185" t="s">
        <v>261</v>
      </c>
      <c r="D33" s="186" t="s">
        <v>262</v>
      </c>
      <c r="E33" s="742"/>
      <c r="F33" s="742"/>
      <c r="G33" s="743">
        <f t="shared" si="0"/>
        <v>0</v>
      </c>
      <c r="H33" s="1038" t="s">
        <v>785</v>
      </c>
      <c r="I33" s="742"/>
      <c r="J33" s="742"/>
      <c r="K33" s="744">
        <f t="shared" si="1"/>
        <v>0</v>
      </c>
      <c r="L33" s="1040">
        <f>SUM(K33:K34)</f>
        <v>0</v>
      </c>
    </row>
    <row r="34" spans="1:12" s="183" customFormat="1" ht="13.5" customHeight="1" thickBot="1">
      <c r="A34" s="1054"/>
      <c r="B34" s="1037"/>
      <c r="C34" s="189" t="s">
        <v>676</v>
      </c>
      <c r="D34" s="190" t="s">
        <v>264</v>
      </c>
      <c r="E34" s="748"/>
      <c r="F34" s="748"/>
      <c r="G34" s="746">
        <f t="shared" si="0"/>
        <v>0</v>
      </c>
      <c r="H34" s="1039"/>
      <c r="I34" s="748"/>
      <c r="J34" s="748"/>
      <c r="K34" s="747">
        <f t="shared" si="1"/>
        <v>0</v>
      </c>
      <c r="L34" s="1055"/>
    </row>
    <row r="35" spans="1:12" s="183" customFormat="1" ht="13.5" customHeight="1" thickTop="1">
      <c r="A35" s="1053">
        <f>+A33+1</f>
        <v>15</v>
      </c>
      <c r="B35" s="1036" t="s">
        <v>217</v>
      </c>
      <c r="C35" s="185" t="s">
        <v>261</v>
      </c>
      <c r="D35" s="186" t="s">
        <v>262</v>
      </c>
      <c r="E35" s="742"/>
      <c r="F35" s="742"/>
      <c r="G35" s="743">
        <f t="shared" si="0"/>
        <v>0</v>
      </c>
      <c r="H35" s="1038" t="s">
        <v>785</v>
      </c>
      <c r="I35" s="742"/>
      <c r="J35" s="742"/>
      <c r="K35" s="744">
        <f t="shared" si="1"/>
        <v>0</v>
      </c>
      <c r="L35" s="1040">
        <f>SUM(K35:K36)</f>
        <v>0</v>
      </c>
    </row>
    <row r="36" spans="1:12" s="183" customFormat="1" ht="13.5" customHeight="1" thickBot="1">
      <c r="A36" s="1054"/>
      <c r="B36" s="1037"/>
      <c r="C36" s="189" t="s">
        <v>676</v>
      </c>
      <c r="D36" s="190" t="s">
        <v>264</v>
      </c>
      <c r="E36" s="748"/>
      <c r="F36" s="748"/>
      <c r="G36" s="746">
        <f t="shared" si="0"/>
        <v>0</v>
      </c>
      <c r="H36" s="1039"/>
      <c r="I36" s="748"/>
      <c r="J36" s="748"/>
      <c r="K36" s="747">
        <f t="shared" si="1"/>
        <v>0</v>
      </c>
      <c r="L36" s="1055"/>
    </row>
    <row r="37" spans="1:12" s="183" customFormat="1" ht="13.5" customHeight="1" thickTop="1">
      <c r="A37" s="1053">
        <f>+A35+1</f>
        <v>16</v>
      </c>
      <c r="B37" s="1036" t="s">
        <v>218</v>
      </c>
      <c r="C37" s="185" t="s">
        <v>261</v>
      </c>
      <c r="D37" s="186" t="s">
        <v>262</v>
      </c>
      <c r="E37" s="742"/>
      <c r="F37" s="742"/>
      <c r="G37" s="743">
        <f t="shared" si="0"/>
        <v>0</v>
      </c>
      <c r="H37" s="1038" t="s">
        <v>785</v>
      </c>
      <c r="I37" s="742"/>
      <c r="J37" s="742"/>
      <c r="K37" s="744">
        <f t="shared" si="1"/>
        <v>0</v>
      </c>
      <c r="L37" s="1040">
        <f>SUM(K37:K38)</f>
        <v>0</v>
      </c>
    </row>
    <row r="38" spans="1:12" s="183" customFormat="1" ht="13.5" customHeight="1" thickBot="1">
      <c r="A38" s="1054"/>
      <c r="B38" s="1037"/>
      <c r="C38" s="189" t="s">
        <v>676</v>
      </c>
      <c r="D38" s="190" t="s">
        <v>264</v>
      </c>
      <c r="E38" s="748"/>
      <c r="F38" s="748"/>
      <c r="G38" s="746">
        <f t="shared" si="0"/>
        <v>0</v>
      </c>
      <c r="H38" s="1039"/>
      <c r="I38" s="748"/>
      <c r="J38" s="748"/>
      <c r="K38" s="747">
        <f t="shared" si="1"/>
        <v>0</v>
      </c>
      <c r="L38" s="1055"/>
    </row>
    <row r="39" spans="1:12" s="183" customFormat="1" ht="13.5" customHeight="1" thickTop="1">
      <c r="A39" s="1053">
        <f>+A37+1</f>
        <v>17</v>
      </c>
      <c r="B39" s="1036" t="s">
        <v>219</v>
      </c>
      <c r="C39" s="185" t="s">
        <v>261</v>
      </c>
      <c r="D39" s="186" t="s">
        <v>262</v>
      </c>
      <c r="E39" s="742"/>
      <c r="F39" s="742"/>
      <c r="G39" s="743">
        <f t="shared" ref="G39:G70" si="2">E39+F39*12</f>
        <v>0</v>
      </c>
      <c r="H39" s="1038" t="s">
        <v>785</v>
      </c>
      <c r="I39" s="742"/>
      <c r="J39" s="742"/>
      <c r="K39" s="744">
        <f t="shared" ref="K39:K70" si="3">I39+J39*12</f>
        <v>0</v>
      </c>
      <c r="L39" s="1040">
        <f>SUM(K39:K40)</f>
        <v>0</v>
      </c>
    </row>
    <row r="40" spans="1:12" s="183" customFormat="1" ht="13.5" customHeight="1" thickBot="1">
      <c r="A40" s="1054"/>
      <c r="B40" s="1037"/>
      <c r="C40" s="189" t="s">
        <v>676</v>
      </c>
      <c r="D40" s="190" t="s">
        <v>264</v>
      </c>
      <c r="E40" s="748"/>
      <c r="F40" s="748"/>
      <c r="G40" s="746">
        <f t="shared" si="2"/>
        <v>0</v>
      </c>
      <c r="H40" s="1039"/>
      <c r="I40" s="748"/>
      <c r="J40" s="748"/>
      <c r="K40" s="747">
        <f t="shared" si="3"/>
        <v>0</v>
      </c>
      <c r="L40" s="1055"/>
    </row>
    <row r="41" spans="1:12" s="183" customFormat="1" ht="13.5" customHeight="1" thickTop="1">
      <c r="A41" s="1053">
        <f>+A39+1</f>
        <v>18</v>
      </c>
      <c r="B41" s="1036" t="s">
        <v>220</v>
      </c>
      <c r="C41" s="185" t="s">
        <v>261</v>
      </c>
      <c r="D41" s="186" t="s">
        <v>262</v>
      </c>
      <c r="E41" s="742"/>
      <c r="F41" s="742"/>
      <c r="G41" s="743">
        <f t="shared" si="2"/>
        <v>0</v>
      </c>
      <c r="H41" s="1038" t="s">
        <v>785</v>
      </c>
      <c r="I41" s="742"/>
      <c r="J41" s="742"/>
      <c r="K41" s="744">
        <f t="shared" si="3"/>
        <v>0</v>
      </c>
      <c r="L41" s="1040">
        <f>SUM(K41:K42)</f>
        <v>0</v>
      </c>
    </row>
    <row r="42" spans="1:12" s="183" customFormat="1" ht="13.5" customHeight="1" thickBot="1">
      <c r="A42" s="1054"/>
      <c r="B42" s="1037"/>
      <c r="C42" s="189" t="s">
        <v>676</v>
      </c>
      <c r="D42" s="190" t="s">
        <v>264</v>
      </c>
      <c r="E42" s="748"/>
      <c r="F42" s="748"/>
      <c r="G42" s="746">
        <f t="shared" si="2"/>
        <v>0</v>
      </c>
      <c r="H42" s="1039"/>
      <c r="I42" s="748"/>
      <c r="J42" s="748"/>
      <c r="K42" s="747">
        <f t="shared" si="3"/>
        <v>0</v>
      </c>
      <c r="L42" s="1055"/>
    </row>
    <row r="43" spans="1:12" s="183" customFormat="1" ht="13.5" customHeight="1" thickTop="1">
      <c r="A43" s="1053">
        <f>+A41+1</f>
        <v>19</v>
      </c>
      <c r="B43" s="1036" t="s">
        <v>221</v>
      </c>
      <c r="C43" s="185" t="s">
        <v>261</v>
      </c>
      <c r="D43" s="186" t="s">
        <v>262</v>
      </c>
      <c r="E43" s="742"/>
      <c r="F43" s="742"/>
      <c r="G43" s="743">
        <f t="shared" si="2"/>
        <v>0</v>
      </c>
      <c r="H43" s="1038" t="s">
        <v>785</v>
      </c>
      <c r="I43" s="742"/>
      <c r="J43" s="742"/>
      <c r="K43" s="744">
        <f t="shared" si="3"/>
        <v>0</v>
      </c>
      <c r="L43" s="1040">
        <f>SUM(K43:K44)</f>
        <v>0</v>
      </c>
    </row>
    <row r="44" spans="1:12" s="183" customFormat="1" ht="13.5" customHeight="1" thickBot="1">
      <c r="A44" s="1054"/>
      <c r="B44" s="1037"/>
      <c r="C44" s="189" t="s">
        <v>676</v>
      </c>
      <c r="D44" s="190" t="s">
        <v>264</v>
      </c>
      <c r="E44" s="748"/>
      <c r="F44" s="748"/>
      <c r="G44" s="746">
        <f t="shared" si="2"/>
        <v>0</v>
      </c>
      <c r="H44" s="1039"/>
      <c r="I44" s="748"/>
      <c r="J44" s="748"/>
      <c r="K44" s="747">
        <f t="shared" si="3"/>
        <v>0</v>
      </c>
      <c r="L44" s="1055"/>
    </row>
    <row r="45" spans="1:12" s="183" customFormat="1" ht="13.5" customHeight="1" thickTop="1">
      <c r="A45" s="1053">
        <f>+A43+1</f>
        <v>20</v>
      </c>
      <c r="B45" s="1036" t="s">
        <v>222</v>
      </c>
      <c r="C45" s="185" t="s">
        <v>261</v>
      </c>
      <c r="D45" s="186" t="s">
        <v>262</v>
      </c>
      <c r="E45" s="742"/>
      <c r="F45" s="742"/>
      <c r="G45" s="743">
        <f t="shared" si="2"/>
        <v>0</v>
      </c>
      <c r="H45" s="1038" t="s">
        <v>785</v>
      </c>
      <c r="I45" s="742"/>
      <c r="J45" s="742"/>
      <c r="K45" s="744">
        <f t="shared" si="3"/>
        <v>0</v>
      </c>
      <c r="L45" s="1040">
        <f>SUM(K45:K46)</f>
        <v>0</v>
      </c>
    </row>
    <row r="46" spans="1:12" s="183" customFormat="1" ht="13.5" customHeight="1" thickBot="1">
      <c r="A46" s="1054"/>
      <c r="B46" s="1037"/>
      <c r="C46" s="189" t="s">
        <v>676</v>
      </c>
      <c r="D46" s="190" t="s">
        <v>264</v>
      </c>
      <c r="E46" s="748"/>
      <c r="F46" s="748"/>
      <c r="G46" s="746">
        <f t="shared" si="2"/>
        <v>0</v>
      </c>
      <c r="H46" s="1039"/>
      <c r="I46" s="748"/>
      <c r="J46" s="748"/>
      <c r="K46" s="747">
        <f t="shared" si="3"/>
        <v>0</v>
      </c>
      <c r="L46" s="1055"/>
    </row>
    <row r="47" spans="1:12" s="183" customFormat="1" ht="13.5" customHeight="1" thickTop="1">
      <c r="A47" s="1053">
        <f>+A45+1</f>
        <v>21</v>
      </c>
      <c r="B47" s="1036" t="s">
        <v>223</v>
      </c>
      <c r="C47" s="185" t="s">
        <v>261</v>
      </c>
      <c r="D47" s="186" t="s">
        <v>262</v>
      </c>
      <c r="E47" s="742"/>
      <c r="F47" s="742"/>
      <c r="G47" s="743">
        <f t="shared" si="2"/>
        <v>0</v>
      </c>
      <c r="H47" s="1038" t="s">
        <v>785</v>
      </c>
      <c r="I47" s="742"/>
      <c r="J47" s="742"/>
      <c r="K47" s="744">
        <f t="shared" si="3"/>
        <v>0</v>
      </c>
      <c r="L47" s="1040">
        <f>SUM(K47:K48)</f>
        <v>0</v>
      </c>
    </row>
    <row r="48" spans="1:12" s="183" customFormat="1" ht="13.5" customHeight="1" thickBot="1">
      <c r="A48" s="1054"/>
      <c r="B48" s="1037"/>
      <c r="C48" s="189" t="s">
        <v>676</v>
      </c>
      <c r="D48" s="190" t="s">
        <v>264</v>
      </c>
      <c r="E48" s="748"/>
      <c r="F48" s="748"/>
      <c r="G48" s="746">
        <f t="shared" si="2"/>
        <v>0</v>
      </c>
      <c r="H48" s="1039"/>
      <c r="I48" s="748"/>
      <c r="J48" s="748"/>
      <c r="K48" s="747">
        <f t="shared" si="3"/>
        <v>0</v>
      </c>
      <c r="L48" s="1055"/>
    </row>
    <row r="49" spans="1:12" s="183" customFormat="1" ht="13.5" customHeight="1" thickTop="1">
      <c r="A49" s="1053">
        <f>+A47+1</f>
        <v>22</v>
      </c>
      <c r="B49" s="1036" t="s">
        <v>224</v>
      </c>
      <c r="C49" s="185" t="s">
        <v>261</v>
      </c>
      <c r="D49" s="186" t="s">
        <v>262</v>
      </c>
      <c r="E49" s="742"/>
      <c r="F49" s="742"/>
      <c r="G49" s="743">
        <f t="shared" si="2"/>
        <v>0</v>
      </c>
      <c r="H49" s="1038" t="s">
        <v>785</v>
      </c>
      <c r="I49" s="742"/>
      <c r="J49" s="742"/>
      <c r="K49" s="744">
        <f t="shared" si="3"/>
        <v>0</v>
      </c>
      <c r="L49" s="1040">
        <f>SUM(K49:K50)</f>
        <v>0</v>
      </c>
    </row>
    <row r="50" spans="1:12" s="183" customFormat="1" ht="13.5" customHeight="1" thickBot="1">
      <c r="A50" s="1054"/>
      <c r="B50" s="1037"/>
      <c r="C50" s="189" t="s">
        <v>676</v>
      </c>
      <c r="D50" s="190" t="s">
        <v>264</v>
      </c>
      <c r="E50" s="748"/>
      <c r="F50" s="748"/>
      <c r="G50" s="746">
        <f t="shared" si="2"/>
        <v>0</v>
      </c>
      <c r="H50" s="1039"/>
      <c r="I50" s="748"/>
      <c r="J50" s="748"/>
      <c r="K50" s="747">
        <f t="shared" si="3"/>
        <v>0</v>
      </c>
      <c r="L50" s="1055"/>
    </row>
    <row r="51" spans="1:12" s="183" customFormat="1" ht="13.5" customHeight="1" thickTop="1">
      <c r="A51" s="1053">
        <f>+A49+1</f>
        <v>23</v>
      </c>
      <c r="B51" s="1036" t="s">
        <v>225</v>
      </c>
      <c r="C51" s="185" t="s">
        <v>261</v>
      </c>
      <c r="D51" s="186" t="s">
        <v>262</v>
      </c>
      <c r="E51" s="742"/>
      <c r="F51" s="742"/>
      <c r="G51" s="743">
        <f t="shared" si="2"/>
        <v>0</v>
      </c>
      <c r="H51" s="1038" t="s">
        <v>785</v>
      </c>
      <c r="I51" s="742"/>
      <c r="J51" s="742"/>
      <c r="K51" s="744">
        <f t="shared" si="3"/>
        <v>0</v>
      </c>
      <c r="L51" s="1040">
        <f>SUM(K51:K52)</f>
        <v>0</v>
      </c>
    </row>
    <row r="52" spans="1:12" s="183" customFormat="1" ht="13.5" customHeight="1" thickBot="1">
      <c r="A52" s="1054"/>
      <c r="B52" s="1037"/>
      <c r="C52" s="189" t="s">
        <v>676</v>
      </c>
      <c r="D52" s="190" t="s">
        <v>264</v>
      </c>
      <c r="E52" s="748"/>
      <c r="F52" s="748"/>
      <c r="G52" s="746">
        <f t="shared" si="2"/>
        <v>0</v>
      </c>
      <c r="H52" s="1039"/>
      <c r="I52" s="748"/>
      <c r="J52" s="748"/>
      <c r="K52" s="747">
        <f t="shared" si="3"/>
        <v>0</v>
      </c>
      <c r="L52" s="1055"/>
    </row>
    <row r="53" spans="1:12" s="183" customFormat="1" ht="13.5" customHeight="1" thickTop="1">
      <c r="A53" s="1053">
        <f>+A51+1</f>
        <v>24</v>
      </c>
      <c r="B53" s="1036" t="s">
        <v>226</v>
      </c>
      <c r="C53" s="185" t="s">
        <v>261</v>
      </c>
      <c r="D53" s="186" t="s">
        <v>262</v>
      </c>
      <c r="E53" s="742"/>
      <c r="F53" s="742"/>
      <c r="G53" s="743">
        <f t="shared" si="2"/>
        <v>0</v>
      </c>
      <c r="H53" s="1038" t="s">
        <v>785</v>
      </c>
      <c r="I53" s="742"/>
      <c r="J53" s="742"/>
      <c r="K53" s="744">
        <f t="shared" si="3"/>
        <v>0</v>
      </c>
      <c r="L53" s="1040">
        <f>SUM(K53:K54)</f>
        <v>0</v>
      </c>
    </row>
    <row r="54" spans="1:12" s="183" customFormat="1" ht="13.5" customHeight="1" thickBot="1">
      <c r="A54" s="1054"/>
      <c r="B54" s="1037"/>
      <c r="C54" s="189" t="s">
        <v>676</v>
      </c>
      <c r="D54" s="190" t="s">
        <v>264</v>
      </c>
      <c r="E54" s="748"/>
      <c r="F54" s="748"/>
      <c r="G54" s="746">
        <f t="shared" si="2"/>
        <v>0</v>
      </c>
      <c r="H54" s="1039"/>
      <c r="I54" s="748"/>
      <c r="J54" s="748"/>
      <c r="K54" s="747">
        <f t="shared" si="3"/>
        <v>0</v>
      </c>
      <c r="L54" s="1055"/>
    </row>
    <row r="55" spans="1:12" s="183" customFormat="1" ht="13.5" customHeight="1" thickTop="1">
      <c r="A55" s="1053">
        <f>+A53+1</f>
        <v>25</v>
      </c>
      <c r="B55" s="1036" t="s">
        <v>227</v>
      </c>
      <c r="C55" s="185" t="s">
        <v>261</v>
      </c>
      <c r="D55" s="186" t="s">
        <v>262</v>
      </c>
      <c r="E55" s="742"/>
      <c r="F55" s="742"/>
      <c r="G55" s="743">
        <f t="shared" si="2"/>
        <v>0</v>
      </c>
      <c r="H55" s="1038" t="s">
        <v>785</v>
      </c>
      <c r="I55" s="742"/>
      <c r="J55" s="742"/>
      <c r="K55" s="744">
        <f t="shared" si="3"/>
        <v>0</v>
      </c>
      <c r="L55" s="1040">
        <f>SUM(K55:K56)</f>
        <v>0</v>
      </c>
    </row>
    <row r="56" spans="1:12" s="183" customFormat="1" ht="13.5" customHeight="1" thickBot="1">
      <c r="A56" s="1054"/>
      <c r="B56" s="1037"/>
      <c r="C56" s="189" t="s">
        <v>676</v>
      </c>
      <c r="D56" s="190" t="s">
        <v>264</v>
      </c>
      <c r="E56" s="748"/>
      <c r="F56" s="748"/>
      <c r="G56" s="746">
        <f t="shared" si="2"/>
        <v>0</v>
      </c>
      <c r="H56" s="1039"/>
      <c r="I56" s="748"/>
      <c r="J56" s="748"/>
      <c r="K56" s="747">
        <f t="shared" si="3"/>
        <v>0</v>
      </c>
      <c r="L56" s="1055"/>
    </row>
    <row r="57" spans="1:12" s="183" customFormat="1" ht="13.5" customHeight="1" thickTop="1">
      <c r="A57" s="1053">
        <f>+A55+1</f>
        <v>26</v>
      </c>
      <c r="B57" s="1036" t="s">
        <v>228</v>
      </c>
      <c r="C57" s="185" t="s">
        <v>261</v>
      </c>
      <c r="D57" s="186" t="s">
        <v>262</v>
      </c>
      <c r="E57" s="742"/>
      <c r="F57" s="742"/>
      <c r="G57" s="743">
        <f t="shared" si="2"/>
        <v>0</v>
      </c>
      <c r="H57" s="1038" t="s">
        <v>785</v>
      </c>
      <c r="I57" s="742"/>
      <c r="J57" s="742"/>
      <c r="K57" s="744">
        <f t="shared" si="3"/>
        <v>0</v>
      </c>
      <c r="L57" s="1040">
        <f>SUM(K57:K58)</f>
        <v>0</v>
      </c>
    </row>
    <row r="58" spans="1:12" s="183" customFormat="1" ht="13.5" customHeight="1" thickBot="1">
      <c r="A58" s="1054"/>
      <c r="B58" s="1037"/>
      <c r="C58" s="189" t="s">
        <v>676</v>
      </c>
      <c r="D58" s="190" t="s">
        <v>264</v>
      </c>
      <c r="E58" s="748"/>
      <c r="F58" s="748"/>
      <c r="G58" s="746">
        <f t="shared" si="2"/>
        <v>0</v>
      </c>
      <c r="H58" s="1039"/>
      <c r="I58" s="748"/>
      <c r="J58" s="748"/>
      <c r="K58" s="747">
        <f t="shared" si="3"/>
        <v>0</v>
      </c>
      <c r="L58" s="1055"/>
    </row>
    <row r="59" spans="1:12" s="183" customFormat="1" ht="13.5" customHeight="1" thickTop="1">
      <c r="A59" s="1053">
        <f>+A57+1</f>
        <v>27</v>
      </c>
      <c r="B59" s="1036" t="s">
        <v>229</v>
      </c>
      <c r="C59" s="185" t="s">
        <v>261</v>
      </c>
      <c r="D59" s="186" t="s">
        <v>262</v>
      </c>
      <c r="E59" s="742"/>
      <c r="F59" s="742"/>
      <c r="G59" s="743">
        <f t="shared" si="2"/>
        <v>0</v>
      </c>
      <c r="H59" s="1038" t="s">
        <v>785</v>
      </c>
      <c r="I59" s="742"/>
      <c r="J59" s="742"/>
      <c r="K59" s="744">
        <f t="shared" si="3"/>
        <v>0</v>
      </c>
      <c r="L59" s="1040">
        <f>SUM(K59:K60)</f>
        <v>0</v>
      </c>
    </row>
    <row r="60" spans="1:12" s="183" customFormat="1" ht="13.5" customHeight="1" thickBot="1">
      <c r="A60" s="1054"/>
      <c r="B60" s="1037"/>
      <c r="C60" s="189" t="s">
        <v>676</v>
      </c>
      <c r="D60" s="190" t="s">
        <v>264</v>
      </c>
      <c r="E60" s="748"/>
      <c r="F60" s="748"/>
      <c r="G60" s="746">
        <f t="shared" si="2"/>
        <v>0</v>
      </c>
      <c r="H60" s="1039"/>
      <c r="I60" s="748"/>
      <c r="J60" s="748"/>
      <c r="K60" s="747">
        <f t="shared" si="3"/>
        <v>0</v>
      </c>
      <c r="L60" s="1055"/>
    </row>
    <row r="61" spans="1:12" s="183" customFormat="1" ht="13.5" customHeight="1" thickTop="1">
      <c r="A61" s="1053">
        <f>+A59+1</f>
        <v>28</v>
      </c>
      <c r="B61" s="1036" t="s">
        <v>230</v>
      </c>
      <c r="C61" s="185" t="s">
        <v>261</v>
      </c>
      <c r="D61" s="186" t="s">
        <v>262</v>
      </c>
      <c r="E61" s="742"/>
      <c r="F61" s="742"/>
      <c r="G61" s="743">
        <f t="shared" si="2"/>
        <v>0</v>
      </c>
      <c r="H61" s="1038" t="s">
        <v>785</v>
      </c>
      <c r="I61" s="742"/>
      <c r="J61" s="742"/>
      <c r="K61" s="744">
        <f t="shared" si="3"/>
        <v>0</v>
      </c>
      <c r="L61" s="1040">
        <f>SUM(K61:K62)</f>
        <v>0</v>
      </c>
    </row>
    <row r="62" spans="1:12" s="183" customFormat="1" ht="13.5" customHeight="1" thickBot="1">
      <c r="A62" s="1054"/>
      <c r="B62" s="1037"/>
      <c r="C62" s="189" t="s">
        <v>676</v>
      </c>
      <c r="D62" s="190" t="s">
        <v>264</v>
      </c>
      <c r="E62" s="748"/>
      <c r="F62" s="748"/>
      <c r="G62" s="746">
        <f t="shared" si="2"/>
        <v>0</v>
      </c>
      <c r="H62" s="1039"/>
      <c r="I62" s="748"/>
      <c r="J62" s="748"/>
      <c r="K62" s="747">
        <f t="shared" si="3"/>
        <v>0</v>
      </c>
      <c r="L62" s="1055"/>
    </row>
    <row r="63" spans="1:12" s="183" customFormat="1" ht="13.5" customHeight="1" thickTop="1">
      <c r="A63" s="1053">
        <f>+A61+1</f>
        <v>29</v>
      </c>
      <c r="B63" s="1036" t="s">
        <v>231</v>
      </c>
      <c r="C63" s="185" t="s">
        <v>261</v>
      </c>
      <c r="D63" s="186" t="s">
        <v>262</v>
      </c>
      <c r="E63" s="742"/>
      <c r="F63" s="742"/>
      <c r="G63" s="743">
        <f t="shared" si="2"/>
        <v>0</v>
      </c>
      <c r="H63" s="1038" t="s">
        <v>785</v>
      </c>
      <c r="I63" s="742"/>
      <c r="J63" s="742"/>
      <c r="K63" s="744">
        <f t="shared" si="3"/>
        <v>0</v>
      </c>
      <c r="L63" s="1040">
        <f>SUM(K63:K64)</f>
        <v>0</v>
      </c>
    </row>
    <row r="64" spans="1:12" s="183" customFormat="1" ht="13.5" customHeight="1" thickBot="1">
      <c r="A64" s="1054"/>
      <c r="B64" s="1037"/>
      <c r="C64" s="189" t="s">
        <v>676</v>
      </c>
      <c r="D64" s="190" t="s">
        <v>264</v>
      </c>
      <c r="E64" s="748"/>
      <c r="F64" s="748"/>
      <c r="G64" s="746">
        <f t="shared" si="2"/>
        <v>0</v>
      </c>
      <c r="H64" s="1039"/>
      <c r="I64" s="748"/>
      <c r="J64" s="748"/>
      <c r="K64" s="747">
        <f t="shared" si="3"/>
        <v>0</v>
      </c>
      <c r="L64" s="1055"/>
    </row>
    <row r="65" spans="1:12" s="183" customFormat="1" ht="13.5" customHeight="1" thickTop="1">
      <c r="A65" s="1053">
        <f>+A63+1</f>
        <v>30</v>
      </c>
      <c r="B65" s="1036" t="s">
        <v>232</v>
      </c>
      <c r="C65" s="185" t="s">
        <v>261</v>
      </c>
      <c r="D65" s="186" t="s">
        <v>262</v>
      </c>
      <c r="E65" s="742"/>
      <c r="F65" s="742"/>
      <c r="G65" s="743">
        <f t="shared" si="2"/>
        <v>0</v>
      </c>
      <c r="H65" s="1038" t="s">
        <v>785</v>
      </c>
      <c r="I65" s="742"/>
      <c r="J65" s="742"/>
      <c r="K65" s="744">
        <f t="shared" si="3"/>
        <v>0</v>
      </c>
      <c r="L65" s="1040">
        <f>SUM(K65:K66)</f>
        <v>0</v>
      </c>
    </row>
    <row r="66" spans="1:12" s="183" customFormat="1" ht="13.5" customHeight="1" thickBot="1">
      <c r="A66" s="1054"/>
      <c r="B66" s="1037"/>
      <c r="C66" s="189" t="s">
        <v>676</v>
      </c>
      <c r="D66" s="190" t="s">
        <v>264</v>
      </c>
      <c r="E66" s="748"/>
      <c r="F66" s="748"/>
      <c r="G66" s="746">
        <f t="shared" si="2"/>
        <v>0</v>
      </c>
      <c r="H66" s="1039"/>
      <c r="I66" s="748"/>
      <c r="J66" s="748"/>
      <c r="K66" s="747">
        <f t="shared" si="3"/>
        <v>0</v>
      </c>
      <c r="L66" s="1055"/>
    </row>
    <row r="67" spans="1:12" s="183" customFormat="1" ht="13.5" customHeight="1" thickTop="1">
      <c r="A67" s="1053">
        <f>+A65+1</f>
        <v>31</v>
      </c>
      <c r="B67" s="1036" t="s">
        <v>233</v>
      </c>
      <c r="C67" s="185" t="s">
        <v>261</v>
      </c>
      <c r="D67" s="186" t="s">
        <v>262</v>
      </c>
      <c r="E67" s="742"/>
      <c r="F67" s="742"/>
      <c r="G67" s="743">
        <f t="shared" si="2"/>
        <v>0</v>
      </c>
      <c r="H67" s="1038" t="s">
        <v>785</v>
      </c>
      <c r="I67" s="742"/>
      <c r="J67" s="742"/>
      <c r="K67" s="744">
        <f t="shared" si="3"/>
        <v>0</v>
      </c>
      <c r="L67" s="1040">
        <f>SUM(K67:K68)</f>
        <v>0</v>
      </c>
    </row>
    <row r="68" spans="1:12" s="183" customFormat="1" ht="13.5" customHeight="1" thickBot="1">
      <c r="A68" s="1054"/>
      <c r="B68" s="1037"/>
      <c r="C68" s="189" t="s">
        <v>676</v>
      </c>
      <c r="D68" s="190" t="s">
        <v>264</v>
      </c>
      <c r="E68" s="748"/>
      <c r="F68" s="748"/>
      <c r="G68" s="746">
        <f t="shared" si="2"/>
        <v>0</v>
      </c>
      <c r="H68" s="1039"/>
      <c r="I68" s="748"/>
      <c r="J68" s="748"/>
      <c r="K68" s="747">
        <f t="shared" si="3"/>
        <v>0</v>
      </c>
      <c r="L68" s="1055"/>
    </row>
    <row r="69" spans="1:12" s="183" customFormat="1" ht="13.5" customHeight="1" thickTop="1">
      <c r="A69" s="1053">
        <f>+A67+1</f>
        <v>32</v>
      </c>
      <c r="B69" s="1036" t="s">
        <v>234</v>
      </c>
      <c r="C69" s="185" t="s">
        <v>261</v>
      </c>
      <c r="D69" s="186" t="s">
        <v>262</v>
      </c>
      <c r="E69" s="742"/>
      <c r="F69" s="742"/>
      <c r="G69" s="743">
        <f t="shared" si="2"/>
        <v>0</v>
      </c>
      <c r="H69" s="1038" t="s">
        <v>785</v>
      </c>
      <c r="I69" s="742"/>
      <c r="J69" s="742"/>
      <c r="K69" s="744">
        <f t="shared" si="3"/>
        <v>0</v>
      </c>
      <c r="L69" s="1040">
        <f>SUM(K69:K70)</f>
        <v>0</v>
      </c>
    </row>
    <row r="70" spans="1:12" s="183" customFormat="1" ht="13.5" customHeight="1" thickBot="1">
      <c r="A70" s="1054"/>
      <c r="B70" s="1037"/>
      <c r="C70" s="189" t="s">
        <v>676</v>
      </c>
      <c r="D70" s="190" t="s">
        <v>264</v>
      </c>
      <c r="E70" s="748"/>
      <c r="F70" s="748"/>
      <c r="G70" s="746">
        <f t="shared" si="2"/>
        <v>0</v>
      </c>
      <c r="H70" s="1039"/>
      <c r="I70" s="748"/>
      <c r="J70" s="748"/>
      <c r="K70" s="747">
        <f t="shared" si="3"/>
        <v>0</v>
      </c>
      <c r="L70" s="1055"/>
    </row>
    <row r="71" spans="1:12" s="183" customFormat="1" ht="13.5" customHeight="1" thickTop="1">
      <c r="A71" s="1053">
        <f>+A69+1</f>
        <v>33</v>
      </c>
      <c r="B71" s="1036" t="s">
        <v>235</v>
      </c>
      <c r="C71" s="185" t="s">
        <v>261</v>
      </c>
      <c r="D71" s="186" t="s">
        <v>262</v>
      </c>
      <c r="E71" s="742"/>
      <c r="F71" s="742"/>
      <c r="G71" s="743">
        <f t="shared" ref="G71:G102" si="4">E71+F71*12</f>
        <v>0</v>
      </c>
      <c r="H71" s="1038" t="s">
        <v>785</v>
      </c>
      <c r="I71" s="742"/>
      <c r="J71" s="742"/>
      <c r="K71" s="744">
        <f t="shared" ref="K71:K102" si="5">I71+J71*12</f>
        <v>0</v>
      </c>
      <c r="L71" s="1040">
        <f>SUM(K71:K72)</f>
        <v>0</v>
      </c>
    </row>
    <row r="72" spans="1:12" s="183" customFormat="1" ht="13.5" customHeight="1" thickBot="1">
      <c r="A72" s="1054"/>
      <c r="B72" s="1037"/>
      <c r="C72" s="189" t="s">
        <v>676</v>
      </c>
      <c r="D72" s="190" t="s">
        <v>264</v>
      </c>
      <c r="E72" s="748"/>
      <c r="F72" s="748"/>
      <c r="G72" s="746">
        <f t="shared" si="4"/>
        <v>0</v>
      </c>
      <c r="H72" s="1039"/>
      <c r="I72" s="748"/>
      <c r="J72" s="748"/>
      <c r="K72" s="747">
        <f t="shared" si="5"/>
        <v>0</v>
      </c>
      <c r="L72" s="1055"/>
    </row>
    <row r="73" spans="1:12" s="183" customFormat="1" ht="13.5" customHeight="1" thickTop="1">
      <c r="A73" s="1053">
        <f>+A71+1</f>
        <v>34</v>
      </c>
      <c r="B73" s="1036" t="s">
        <v>236</v>
      </c>
      <c r="C73" s="185" t="s">
        <v>261</v>
      </c>
      <c r="D73" s="186" t="s">
        <v>262</v>
      </c>
      <c r="E73" s="742"/>
      <c r="F73" s="742"/>
      <c r="G73" s="743">
        <f t="shared" si="4"/>
        <v>0</v>
      </c>
      <c r="H73" s="1038" t="s">
        <v>785</v>
      </c>
      <c r="I73" s="742"/>
      <c r="J73" s="742"/>
      <c r="K73" s="744">
        <f t="shared" si="5"/>
        <v>0</v>
      </c>
      <c r="L73" s="1040">
        <f>SUM(K73:K74)</f>
        <v>0</v>
      </c>
    </row>
    <row r="74" spans="1:12" s="183" customFormat="1" ht="13.5" customHeight="1" thickBot="1">
      <c r="A74" s="1054"/>
      <c r="B74" s="1037"/>
      <c r="C74" s="189" t="s">
        <v>676</v>
      </c>
      <c r="D74" s="190" t="s">
        <v>264</v>
      </c>
      <c r="E74" s="748"/>
      <c r="F74" s="748"/>
      <c r="G74" s="746">
        <f t="shared" si="4"/>
        <v>0</v>
      </c>
      <c r="H74" s="1039"/>
      <c r="I74" s="748"/>
      <c r="J74" s="748"/>
      <c r="K74" s="747">
        <f t="shared" si="5"/>
        <v>0</v>
      </c>
      <c r="L74" s="1055"/>
    </row>
    <row r="75" spans="1:12" s="183" customFormat="1" ht="13.5" customHeight="1" thickTop="1">
      <c r="A75" s="1053">
        <f>+A73+1</f>
        <v>35</v>
      </c>
      <c r="B75" s="1036" t="s">
        <v>237</v>
      </c>
      <c r="C75" s="185" t="s">
        <v>261</v>
      </c>
      <c r="D75" s="186" t="s">
        <v>262</v>
      </c>
      <c r="E75" s="742"/>
      <c r="F75" s="742"/>
      <c r="G75" s="743">
        <f t="shared" si="4"/>
        <v>0</v>
      </c>
      <c r="H75" s="1038" t="s">
        <v>785</v>
      </c>
      <c r="I75" s="742"/>
      <c r="J75" s="742"/>
      <c r="K75" s="744">
        <f t="shared" si="5"/>
        <v>0</v>
      </c>
      <c r="L75" s="1040">
        <f>SUM(K75:K76)</f>
        <v>0</v>
      </c>
    </row>
    <row r="76" spans="1:12" s="183" customFormat="1" ht="13.5" customHeight="1" thickBot="1">
      <c r="A76" s="1054"/>
      <c r="B76" s="1037"/>
      <c r="C76" s="189" t="s">
        <v>676</v>
      </c>
      <c r="D76" s="190" t="s">
        <v>264</v>
      </c>
      <c r="E76" s="748"/>
      <c r="F76" s="748"/>
      <c r="G76" s="746">
        <f t="shared" si="4"/>
        <v>0</v>
      </c>
      <c r="H76" s="1039"/>
      <c r="I76" s="748"/>
      <c r="J76" s="748"/>
      <c r="K76" s="747">
        <f t="shared" si="5"/>
        <v>0</v>
      </c>
      <c r="L76" s="1055"/>
    </row>
    <row r="77" spans="1:12" s="183" customFormat="1" ht="13.5" customHeight="1" thickTop="1">
      <c r="A77" s="1053">
        <f>+A75+1</f>
        <v>36</v>
      </c>
      <c r="B77" s="1036" t="s">
        <v>238</v>
      </c>
      <c r="C77" s="185" t="s">
        <v>261</v>
      </c>
      <c r="D77" s="186" t="s">
        <v>262</v>
      </c>
      <c r="E77" s="742"/>
      <c r="F77" s="742"/>
      <c r="G77" s="743">
        <f t="shared" si="4"/>
        <v>0</v>
      </c>
      <c r="H77" s="1038" t="s">
        <v>785</v>
      </c>
      <c r="I77" s="742"/>
      <c r="J77" s="742"/>
      <c r="K77" s="744">
        <f t="shared" si="5"/>
        <v>0</v>
      </c>
      <c r="L77" s="1040">
        <f>SUM(K77:K78)</f>
        <v>0</v>
      </c>
    </row>
    <row r="78" spans="1:12" s="183" customFormat="1" ht="13.5" customHeight="1" thickBot="1">
      <c r="A78" s="1054"/>
      <c r="B78" s="1037"/>
      <c r="C78" s="189" t="s">
        <v>676</v>
      </c>
      <c r="D78" s="190" t="s">
        <v>264</v>
      </c>
      <c r="E78" s="748"/>
      <c r="F78" s="748"/>
      <c r="G78" s="746">
        <f t="shared" si="4"/>
        <v>0</v>
      </c>
      <c r="H78" s="1039"/>
      <c r="I78" s="748"/>
      <c r="J78" s="748"/>
      <c r="K78" s="747">
        <f t="shared" si="5"/>
        <v>0</v>
      </c>
      <c r="L78" s="1055"/>
    </row>
    <row r="79" spans="1:12" s="183" customFormat="1" ht="13.5" customHeight="1" thickTop="1">
      <c r="A79" s="1053">
        <f>+A77+1</f>
        <v>37</v>
      </c>
      <c r="B79" s="1036" t="s">
        <v>239</v>
      </c>
      <c r="C79" s="185" t="s">
        <v>261</v>
      </c>
      <c r="D79" s="186" t="s">
        <v>262</v>
      </c>
      <c r="E79" s="742"/>
      <c r="F79" s="742"/>
      <c r="G79" s="743">
        <f t="shared" si="4"/>
        <v>0</v>
      </c>
      <c r="H79" s="1038" t="s">
        <v>785</v>
      </c>
      <c r="I79" s="742"/>
      <c r="J79" s="742"/>
      <c r="K79" s="744">
        <f t="shared" si="5"/>
        <v>0</v>
      </c>
      <c r="L79" s="1040">
        <f>SUM(K79:K80)</f>
        <v>0</v>
      </c>
    </row>
    <row r="80" spans="1:12" s="183" customFormat="1" ht="13.5" customHeight="1" thickBot="1">
      <c r="A80" s="1056"/>
      <c r="B80" s="1037"/>
      <c r="C80" s="187" t="s">
        <v>676</v>
      </c>
      <c r="D80" s="188" t="s">
        <v>264</v>
      </c>
      <c r="E80" s="745"/>
      <c r="F80" s="745"/>
      <c r="G80" s="746">
        <f t="shared" si="4"/>
        <v>0</v>
      </c>
      <c r="H80" s="1039"/>
      <c r="I80" s="745"/>
      <c r="J80" s="745"/>
      <c r="K80" s="747">
        <f t="shared" si="5"/>
        <v>0</v>
      </c>
      <c r="L80" s="1041"/>
    </row>
    <row r="81" spans="1:12" s="183" customFormat="1" ht="13.5" customHeight="1" thickTop="1">
      <c r="A81" s="1053">
        <f>+A79+1</f>
        <v>38</v>
      </c>
      <c r="B81" s="1036" t="s">
        <v>240</v>
      </c>
      <c r="C81" s="185" t="s">
        <v>261</v>
      </c>
      <c r="D81" s="186" t="s">
        <v>262</v>
      </c>
      <c r="E81" s="742"/>
      <c r="F81" s="742"/>
      <c r="G81" s="743">
        <f t="shared" si="4"/>
        <v>0</v>
      </c>
      <c r="H81" s="1038" t="s">
        <v>785</v>
      </c>
      <c r="I81" s="742"/>
      <c r="J81" s="742"/>
      <c r="K81" s="744">
        <f t="shared" si="5"/>
        <v>0</v>
      </c>
      <c r="L81" s="1040">
        <f>SUM(K81:K82)</f>
        <v>0</v>
      </c>
    </row>
    <row r="82" spans="1:12" s="183" customFormat="1" ht="13.5" customHeight="1" thickBot="1">
      <c r="A82" s="1054"/>
      <c r="B82" s="1037"/>
      <c r="C82" s="189" t="s">
        <v>676</v>
      </c>
      <c r="D82" s="190" t="s">
        <v>264</v>
      </c>
      <c r="E82" s="748"/>
      <c r="F82" s="748"/>
      <c r="G82" s="746">
        <f t="shared" si="4"/>
        <v>0</v>
      </c>
      <c r="H82" s="1039"/>
      <c r="I82" s="748"/>
      <c r="J82" s="748"/>
      <c r="K82" s="747">
        <f t="shared" si="5"/>
        <v>0</v>
      </c>
      <c r="L82" s="1055"/>
    </row>
    <row r="83" spans="1:12" s="183" customFormat="1" ht="13.5" customHeight="1" thickTop="1">
      <c r="A83" s="1053">
        <f>+A81+1</f>
        <v>39</v>
      </c>
      <c r="B83" s="1036" t="s">
        <v>241</v>
      </c>
      <c r="C83" s="185" t="s">
        <v>261</v>
      </c>
      <c r="D83" s="186" t="s">
        <v>262</v>
      </c>
      <c r="E83" s="742"/>
      <c r="F83" s="742"/>
      <c r="G83" s="743">
        <f t="shared" si="4"/>
        <v>0</v>
      </c>
      <c r="H83" s="1038" t="s">
        <v>785</v>
      </c>
      <c r="I83" s="742"/>
      <c r="J83" s="742"/>
      <c r="K83" s="744">
        <f t="shared" si="5"/>
        <v>0</v>
      </c>
      <c r="L83" s="1040">
        <f>SUM(K83:K84)</f>
        <v>0</v>
      </c>
    </row>
    <row r="84" spans="1:12" s="183" customFormat="1" ht="13.5" customHeight="1" thickBot="1">
      <c r="A84" s="1054"/>
      <c r="B84" s="1037"/>
      <c r="C84" s="189" t="s">
        <v>676</v>
      </c>
      <c r="D84" s="190" t="s">
        <v>264</v>
      </c>
      <c r="E84" s="748"/>
      <c r="F84" s="748"/>
      <c r="G84" s="746">
        <f t="shared" si="4"/>
        <v>0</v>
      </c>
      <c r="H84" s="1039"/>
      <c r="I84" s="748"/>
      <c r="J84" s="748"/>
      <c r="K84" s="747">
        <f t="shared" si="5"/>
        <v>0</v>
      </c>
      <c r="L84" s="1055"/>
    </row>
    <row r="85" spans="1:12" s="183" customFormat="1" ht="13.5" customHeight="1" thickTop="1">
      <c r="A85" s="1053">
        <f>+A83+1</f>
        <v>40</v>
      </c>
      <c r="B85" s="1036" t="s">
        <v>242</v>
      </c>
      <c r="C85" s="185" t="s">
        <v>261</v>
      </c>
      <c r="D85" s="186" t="s">
        <v>262</v>
      </c>
      <c r="E85" s="742"/>
      <c r="F85" s="742"/>
      <c r="G85" s="743">
        <f t="shared" si="4"/>
        <v>0</v>
      </c>
      <c r="H85" s="1038" t="s">
        <v>785</v>
      </c>
      <c r="I85" s="742"/>
      <c r="J85" s="742"/>
      <c r="K85" s="744">
        <f t="shared" si="5"/>
        <v>0</v>
      </c>
      <c r="L85" s="1040">
        <f>SUM(K85:K86)</f>
        <v>0</v>
      </c>
    </row>
    <row r="86" spans="1:12" s="183" customFormat="1" ht="13.5" customHeight="1" thickBot="1">
      <c r="A86" s="1054"/>
      <c r="B86" s="1037"/>
      <c r="C86" s="189" t="s">
        <v>676</v>
      </c>
      <c r="D86" s="190" t="s">
        <v>264</v>
      </c>
      <c r="E86" s="748"/>
      <c r="F86" s="748"/>
      <c r="G86" s="746">
        <f t="shared" si="4"/>
        <v>0</v>
      </c>
      <c r="H86" s="1039"/>
      <c r="I86" s="748"/>
      <c r="J86" s="748"/>
      <c r="K86" s="747">
        <f t="shared" si="5"/>
        <v>0</v>
      </c>
      <c r="L86" s="1055"/>
    </row>
    <row r="87" spans="1:12" s="183" customFormat="1" ht="13.5" customHeight="1" thickTop="1">
      <c r="A87" s="1053">
        <f>+A85+1</f>
        <v>41</v>
      </c>
      <c r="B87" s="1036" t="s">
        <v>243</v>
      </c>
      <c r="C87" s="185" t="s">
        <v>261</v>
      </c>
      <c r="D87" s="186" t="s">
        <v>262</v>
      </c>
      <c r="E87" s="742"/>
      <c r="F87" s="742"/>
      <c r="G87" s="743">
        <f t="shared" si="4"/>
        <v>0</v>
      </c>
      <c r="H87" s="1038" t="s">
        <v>785</v>
      </c>
      <c r="I87" s="742"/>
      <c r="J87" s="742"/>
      <c r="K87" s="744">
        <f t="shared" si="5"/>
        <v>0</v>
      </c>
      <c r="L87" s="1040">
        <f>SUM(K87:K88)</f>
        <v>0</v>
      </c>
    </row>
    <row r="88" spans="1:12" s="183" customFormat="1" ht="13.5" customHeight="1" thickBot="1">
      <c r="A88" s="1054"/>
      <c r="B88" s="1037"/>
      <c r="C88" s="189" t="s">
        <v>676</v>
      </c>
      <c r="D88" s="190" t="s">
        <v>264</v>
      </c>
      <c r="E88" s="748"/>
      <c r="F88" s="748"/>
      <c r="G88" s="746">
        <f t="shared" si="4"/>
        <v>0</v>
      </c>
      <c r="H88" s="1039"/>
      <c r="I88" s="748"/>
      <c r="J88" s="748"/>
      <c r="K88" s="747">
        <f t="shared" si="5"/>
        <v>0</v>
      </c>
      <c r="L88" s="1055"/>
    </row>
    <row r="89" spans="1:12" s="183" customFormat="1" ht="13.5" customHeight="1" thickTop="1">
      <c r="A89" s="1053">
        <f>+A87+1</f>
        <v>42</v>
      </c>
      <c r="B89" s="1036" t="s">
        <v>244</v>
      </c>
      <c r="C89" s="185" t="s">
        <v>261</v>
      </c>
      <c r="D89" s="186" t="s">
        <v>262</v>
      </c>
      <c r="E89" s="742"/>
      <c r="F89" s="742"/>
      <c r="G89" s="743">
        <f t="shared" si="4"/>
        <v>0</v>
      </c>
      <c r="H89" s="1038" t="s">
        <v>785</v>
      </c>
      <c r="I89" s="742"/>
      <c r="J89" s="742"/>
      <c r="K89" s="744">
        <f t="shared" si="5"/>
        <v>0</v>
      </c>
      <c r="L89" s="1040">
        <f>SUM(K89:K90)</f>
        <v>0</v>
      </c>
    </row>
    <row r="90" spans="1:12" s="183" customFormat="1" ht="13.5" customHeight="1" thickBot="1">
      <c r="A90" s="1054"/>
      <c r="B90" s="1037"/>
      <c r="C90" s="189" t="s">
        <v>676</v>
      </c>
      <c r="D90" s="190" t="s">
        <v>264</v>
      </c>
      <c r="E90" s="748"/>
      <c r="F90" s="748"/>
      <c r="G90" s="746">
        <f t="shared" si="4"/>
        <v>0</v>
      </c>
      <c r="H90" s="1039"/>
      <c r="I90" s="748"/>
      <c r="J90" s="748"/>
      <c r="K90" s="747">
        <f t="shared" si="5"/>
        <v>0</v>
      </c>
      <c r="L90" s="1055"/>
    </row>
    <row r="91" spans="1:12" s="183" customFormat="1" ht="13.5" customHeight="1" thickTop="1">
      <c r="A91" s="1053">
        <f>+A89+1</f>
        <v>43</v>
      </c>
      <c r="B91" s="1036" t="s">
        <v>245</v>
      </c>
      <c r="C91" s="185" t="s">
        <v>261</v>
      </c>
      <c r="D91" s="186" t="s">
        <v>262</v>
      </c>
      <c r="E91" s="742"/>
      <c r="F91" s="742"/>
      <c r="G91" s="743">
        <f t="shared" si="4"/>
        <v>0</v>
      </c>
      <c r="H91" s="1038" t="s">
        <v>785</v>
      </c>
      <c r="I91" s="742"/>
      <c r="J91" s="742"/>
      <c r="K91" s="744">
        <f t="shared" si="5"/>
        <v>0</v>
      </c>
      <c r="L91" s="1040">
        <f>SUM(K91:K92)</f>
        <v>0</v>
      </c>
    </row>
    <row r="92" spans="1:12" s="183" customFormat="1" ht="13.5" customHeight="1" thickBot="1">
      <c r="A92" s="1054"/>
      <c r="B92" s="1037"/>
      <c r="C92" s="189" t="s">
        <v>676</v>
      </c>
      <c r="D92" s="190" t="s">
        <v>264</v>
      </c>
      <c r="E92" s="748"/>
      <c r="F92" s="748"/>
      <c r="G92" s="746">
        <f t="shared" si="4"/>
        <v>0</v>
      </c>
      <c r="H92" s="1039"/>
      <c r="I92" s="748"/>
      <c r="J92" s="748"/>
      <c r="K92" s="747">
        <f t="shared" si="5"/>
        <v>0</v>
      </c>
      <c r="L92" s="1055"/>
    </row>
    <row r="93" spans="1:12" s="183" customFormat="1" ht="13.5" customHeight="1" thickTop="1">
      <c r="A93" s="1053">
        <f>+A91+1</f>
        <v>44</v>
      </c>
      <c r="B93" s="1036" t="s">
        <v>246</v>
      </c>
      <c r="C93" s="185" t="s">
        <v>261</v>
      </c>
      <c r="D93" s="186" t="s">
        <v>262</v>
      </c>
      <c r="E93" s="742"/>
      <c r="F93" s="742"/>
      <c r="G93" s="743">
        <f t="shared" si="4"/>
        <v>0</v>
      </c>
      <c r="H93" s="1038" t="s">
        <v>785</v>
      </c>
      <c r="I93" s="742"/>
      <c r="J93" s="742"/>
      <c r="K93" s="744">
        <f t="shared" si="5"/>
        <v>0</v>
      </c>
      <c r="L93" s="1040">
        <f>SUM(K93:K94)</f>
        <v>0</v>
      </c>
    </row>
    <row r="94" spans="1:12" s="183" customFormat="1" ht="13.5" customHeight="1" thickBot="1">
      <c r="A94" s="1054"/>
      <c r="B94" s="1037"/>
      <c r="C94" s="189" t="s">
        <v>676</v>
      </c>
      <c r="D94" s="190" t="s">
        <v>264</v>
      </c>
      <c r="E94" s="748"/>
      <c r="F94" s="748"/>
      <c r="G94" s="746">
        <f t="shared" si="4"/>
        <v>0</v>
      </c>
      <c r="H94" s="1039"/>
      <c r="I94" s="748"/>
      <c r="J94" s="748"/>
      <c r="K94" s="747">
        <f t="shared" si="5"/>
        <v>0</v>
      </c>
      <c r="L94" s="1055"/>
    </row>
    <row r="95" spans="1:12" s="183" customFormat="1" ht="13.5" customHeight="1" thickTop="1">
      <c r="A95" s="1053">
        <f>+A93+1</f>
        <v>45</v>
      </c>
      <c r="B95" s="1036" t="s">
        <v>247</v>
      </c>
      <c r="C95" s="185" t="s">
        <v>261</v>
      </c>
      <c r="D95" s="186" t="s">
        <v>262</v>
      </c>
      <c r="E95" s="742"/>
      <c r="F95" s="742"/>
      <c r="G95" s="743">
        <f t="shared" si="4"/>
        <v>0</v>
      </c>
      <c r="H95" s="1038" t="s">
        <v>785</v>
      </c>
      <c r="I95" s="742"/>
      <c r="J95" s="742"/>
      <c r="K95" s="744">
        <f t="shared" si="5"/>
        <v>0</v>
      </c>
      <c r="L95" s="1040">
        <f>SUM(K95:K96)</f>
        <v>0</v>
      </c>
    </row>
    <row r="96" spans="1:12" s="183" customFormat="1" ht="13.5" customHeight="1" thickBot="1">
      <c r="A96" s="1054"/>
      <c r="B96" s="1037"/>
      <c r="C96" s="189" t="s">
        <v>676</v>
      </c>
      <c r="D96" s="190" t="s">
        <v>264</v>
      </c>
      <c r="E96" s="748"/>
      <c r="F96" s="748"/>
      <c r="G96" s="746">
        <f t="shared" si="4"/>
        <v>0</v>
      </c>
      <c r="H96" s="1039"/>
      <c r="I96" s="748"/>
      <c r="J96" s="748"/>
      <c r="K96" s="747">
        <f t="shared" si="5"/>
        <v>0</v>
      </c>
      <c r="L96" s="1055"/>
    </row>
    <row r="97" spans="1:12" s="183" customFormat="1" ht="13.5" customHeight="1" thickTop="1">
      <c r="A97" s="1053">
        <f>+A95+1</f>
        <v>46</v>
      </c>
      <c r="B97" s="1036" t="s">
        <v>248</v>
      </c>
      <c r="C97" s="185" t="s">
        <v>261</v>
      </c>
      <c r="D97" s="186" t="s">
        <v>262</v>
      </c>
      <c r="E97" s="742"/>
      <c r="F97" s="742"/>
      <c r="G97" s="743">
        <f t="shared" si="4"/>
        <v>0</v>
      </c>
      <c r="H97" s="1038" t="s">
        <v>785</v>
      </c>
      <c r="I97" s="742"/>
      <c r="J97" s="742"/>
      <c r="K97" s="744">
        <f t="shared" si="5"/>
        <v>0</v>
      </c>
      <c r="L97" s="1040">
        <f>SUM(K97:K98)</f>
        <v>0</v>
      </c>
    </row>
    <row r="98" spans="1:12" s="183" customFormat="1" ht="13.5" customHeight="1" thickBot="1">
      <c r="A98" s="1056"/>
      <c r="B98" s="1037"/>
      <c r="C98" s="187" t="s">
        <v>676</v>
      </c>
      <c r="D98" s="188" t="s">
        <v>264</v>
      </c>
      <c r="E98" s="745"/>
      <c r="F98" s="745"/>
      <c r="G98" s="746">
        <f t="shared" si="4"/>
        <v>0</v>
      </c>
      <c r="H98" s="1039"/>
      <c r="I98" s="745"/>
      <c r="J98" s="745"/>
      <c r="K98" s="747">
        <f t="shared" si="5"/>
        <v>0</v>
      </c>
      <c r="L98" s="1041"/>
    </row>
    <row r="99" spans="1:12" s="183" customFormat="1" ht="13.5" customHeight="1" thickTop="1">
      <c r="A99" s="1053">
        <f>+A97+1</f>
        <v>47</v>
      </c>
      <c r="B99" s="1036" t="s">
        <v>249</v>
      </c>
      <c r="C99" s="185" t="s">
        <v>261</v>
      </c>
      <c r="D99" s="186" t="s">
        <v>262</v>
      </c>
      <c r="E99" s="742"/>
      <c r="F99" s="742"/>
      <c r="G99" s="743">
        <f t="shared" si="4"/>
        <v>0</v>
      </c>
      <c r="H99" s="1038" t="s">
        <v>785</v>
      </c>
      <c r="I99" s="742"/>
      <c r="J99" s="742"/>
      <c r="K99" s="744">
        <f t="shared" si="5"/>
        <v>0</v>
      </c>
      <c r="L99" s="1040">
        <f>SUM(K99:K100)</f>
        <v>0</v>
      </c>
    </row>
    <row r="100" spans="1:12" s="183" customFormat="1" ht="13.5" customHeight="1" thickBot="1">
      <c r="A100" s="1056"/>
      <c r="B100" s="1037"/>
      <c r="C100" s="187" t="s">
        <v>676</v>
      </c>
      <c r="D100" s="188" t="s">
        <v>264</v>
      </c>
      <c r="E100" s="745"/>
      <c r="F100" s="745"/>
      <c r="G100" s="746">
        <f t="shared" si="4"/>
        <v>0</v>
      </c>
      <c r="H100" s="1039"/>
      <c r="I100" s="745"/>
      <c r="J100" s="745"/>
      <c r="K100" s="747">
        <f t="shared" si="5"/>
        <v>0</v>
      </c>
      <c r="L100" s="1041"/>
    </row>
    <row r="101" spans="1:12" s="183" customFormat="1" ht="13.5" customHeight="1" thickTop="1">
      <c r="A101" s="1053">
        <f>+A99+1</f>
        <v>48</v>
      </c>
      <c r="B101" s="1036" t="s">
        <v>250</v>
      </c>
      <c r="C101" s="185" t="s">
        <v>261</v>
      </c>
      <c r="D101" s="186" t="s">
        <v>262</v>
      </c>
      <c r="E101" s="742"/>
      <c r="F101" s="742"/>
      <c r="G101" s="743">
        <f t="shared" si="4"/>
        <v>0</v>
      </c>
      <c r="H101" s="1038" t="s">
        <v>785</v>
      </c>
      <c r="I101" s="742"/>
      <c r="J101" s="742"/>
      <c r="K101" s="744">
        <f t="shared" si="5"/>
        <v>0</v>
      </c>
      <c r="L101" s="1040">
        <f>SUM(K101:K102)</f>
        <v>0</v>
      </c>
    </row>
    <row r="102" spans="1:12" s="183" customFormat="1" ht="13.5" customHeight="1" thickBot="1">
      <c r="A102" s="1056"/>
      <c r="B102" s="1037"/>
      <c r="C102" s="187" t="s">
        <v>676</v>
      </c>
      <c r="D102" s="188" t="s">
        <v>264</v>
      </c>
      <c r="E102" s="745"/>
      <c r="F102" s="745"/>
      <c r="G102" s="746">
        <f t="shared" si="4"/>
        <v>0</v>
      </c>
      <c r="H102" s="1039"/>
      <c r="I102" s="745"/>
      <c r="J102" s="745"/>
      <c r="K102" s="747">
        <f t="shared" si="5"/>
        <v>0</v>
      </c>
      <c r="L102" s="1041"/>
    </row>
    <row r="103" spans="1:12" s="183" customFormat="1" ht="13.5" customHeight="1" thickTop="1">
      <c r="A103" s="1053">
        <f>+A101+1</f>
        <v>49</v>
      </c>
      <c r="B103" s="1036" t="s">
        <v>251</v>
      </c>
      <c r="C103" s="185" t="s">
        <v>261</v>
      </c>
      <c r="D103" s="186" t="s">
        <v>262</v>
      </c>
      <c r="E103" s="742"/>
      <c r="F103" s="742"/>
      <c r="G103" s="743">
        <f t="shared" ref="G103:G110" si="6">E103+F103*12</f>
        <v>0</v>
      </c>
      <c r="H103" s="1038" t="s">
        <v>785</v>
      </c>
      <c r="I103" s="742"/>
      <c r="J103" s="742"/>
      <c r="K103" s="744">
        <f t="shared" ref="K103:K110" si="7">I103+J103*12</f>
        <v>0</v>
      </c>
      <c r="L103" s="1040">
        <f>SUM(K103:K104)</f>
        <v>0</v>
      </c>
    </row>
    <row r="104" spans="1:12" s="183" customFormat="1" ht="13.5" customHeight="1" thickBot="1">
      <c r="A104" s="1054"/>
      <c r="B104" s="1037"/>
      <c r="C104" s="189" t="s">
        <v>676</v>
      </c>
      <c r="D104" s="190" t="s">
        <v>264</v>
      </c>
      <c r="E104" s="748"/>
      <c r="F104" s="748"/>
      <c r="G104" s="746">
        <f t="shared" si="6"/>
        <v>0</v>
      </c>
      <c r="H104" s="1039"/>
      <c r="I104" s="748"/>
      <c r="J104" s="748"/>
      <c r="K104" s="747">
        <f t="shared" si="7"/>
        <v>0</v>
      </c>
      <c r="L104" s="1055"/>
    </row>
    <row r="105" spans="1:12" s="183" customFormat="1" ht="13.5" customHeight="1" thickTop="1">
      <c r="A105" s="1053">
        <f>+A103+1</f>
        <v>50</v>
      </c>
      <c r="B105" s="1036" t="s">
        <v>252</v>
      </c>
      <c r="C105" s="185" t="s">
        <v>261</v>
      </c>
      <c r="D105" s="186" t="s">
        <v>262</v>
      </c>
      <c r="E105" s="742"/>
      <c r="F105" s="742"/>
      <c r="G105" s="743">
        <f t="shared" si="6"/>
        <v>0</v>
      </c>
      <c r="H105" s="1038" t="s">
        <v>785</v>
      </c>
      <c r="I105" s="742"/>
      <c r="J105" s="742"/>
      <c r="K105" s="744">
        <f t="shared" si="7"/>
        <v>0</v>
      </c>
      <c r="L105" s="1040">
        <f>SUM(K105:K106)</f>
        <v>0</v>
      </c>
    </row>
    <row r="106" spans="1:12" s="183" customFormat="1" ht="13.5" customHeight="1" thickBot="1">
      <c r="A106" s="1054"/>
      <c r="B106" s="1037"/>
      <c r="C106" s="189" t="s">
        <v>676</v>
      </c>
      <c r="D106" s="190" t="s">
        <v>264</v>
      </c>
      <c r="E106" s="748"/>
      <c r="F106" s="748"/>
      <c r="G106" s="746">
        <f t="shared" si="6"/>
        <v>0</v>
      </c>
      <c r="H106" s="1039"/>
      <c r="I106" s="748"/>
      <c r="J106" s="748"/>
      <c r="K106" s="747">
        <f t="shared" si="7"/>
        <v>0</v>
      </c>
      <c r="L106" s="1055"/>
    </row>
    <row r="107" spans="1:12" s="183" customFormat="1" ht="13.5" customHeight="1" thickTop="1">
      <c r="A107" s="1053">
        <f>+A105+1</f>
        <v>51</v>
      </c>
      <c r="B107" s="1036" t="s">
        <v>253</v>
      </c>
      <c r="C107" s="185" t="s">
        <v>261</v>
      </c>
      <c r="D107" s="186" t="s">
        <v>262</v>
      </c>
      <c r="E107" s="742"/>
      <c r="F107" s="742"/>
      <c r="G107" s="743">
        <f t="shared" si="6"/>
        <v>0</v>
      </c>
      <c r="H107" s="1038" t="s">
        <v>785</v>
      </c>
      <c r="I107" s="742"/>
      <c r="J107" s="742"/>
      <c r="K107" s="744">
        <f t="shared" si="7"/>
        <v>0</v>
      </c>
      <c r="L107" s="1040">
        <f>SUM(K107:K108)</f>
        <v>0</v>
      </c>
    </row>
    <row r="108" spans="1:12" s="183" customFormat="1" ht="13.5" customHeight="1" thickBot="1">
      <c r="A108" s="1054"/>
      <c r="B108" s="1037"/>
      <c r="C108" s="189" t="s">
        <v>676</v>
      </c>
      <c r="D108" s="190" t="s">
        <v>264</v>
      </c>
      <c r="E108" s="748"/>
      <c r="F108" s="748"/>
      <c r="G108" s="746">
        <f t="shared" si="6"/>
        <v>0</v>
      </c>
      <c r="H108" s="1039"/>
      <c r="I108" s="748"/>
      <c r="J108" s="748"/>
      <c r="K108" s="747">
        <f t="shared" si="7"/>
        <v>0</v>
      </c>
      <c r="L108" s="1055"/>
    </row>
    <row r="109" spans="1:12" s="183" customFormat="1" ht="13.5" customHeight="1" thickTop="1">
      <c r="A109" s="1053">
        <f>+A107+1</f>
        <v>52</v>
      </c>
      <c r="B109" s="1036" t="s">
        <v>587</v>
      </c>
      <c r="C109" s="185" t="s">
        <v>261</v>
      </c>
      <c r="D109" s="186" t="s">
        <v>262</v>
      </c>
      <c r="E109" s="742"/>
      <c r="F109" s="742"/>
      <c r="G109" s="743">
        <f t="shared" si="6"/>
        <v>0</v>
      </c>
      <c r="H109" s="1038" t="s">
        <v>785</v>
      </c>
      <c r="I109" s="742"/>
      <c r="J109" s="742"/>
      <c r="K109" s="744">
        <f t="shared" si="7"/>
        <v>0</v>
      </c>
      <c r="L109" s="1040">
        <f>SUM(K109:K110)</f>
        <v>0</v>
      </c>
    </row>
    <row r="110" spans="1:12" s="183" customFormat="1" ht="13.5" customHeight="1" thickBot="1">
      <c r="A110" s="1054"/>
      <c r="B110" s="1037"/>
      <c r="C110" s="189" t="s">
        <v>676</v>
      </c>
      <c r="D110" s="190" t="s">
        <v>264</v>
      </c>
      <c r="E110" s="748"/>
      <c r="F110" s="748"/>
      <c r="G110" s="746">
        <f t="shared" si="6"/>
        <v>0</v>
      </c>
      <c r="H110" s="1039"/>
      <c r="I110" s="748"/>
      <c r="J110" s="748"/>
      <c r="K110" s="747">
        <f t="shared" si="7"/>
        <v>0</v>
      </c>
      <c r="L110" s="1055"/>
    </row>
    <row r="111" spans="1:12" s="183" customFormat="1" ht="13.5" customHeight="1" thickTop="1" thickBot="1">
      <c r="A111" s="1057" t="s">
        <v>260</v>
      </c>
      <c r="B111" s="1058"/>
      <c r="C111" s="185" t="s">
        <v>261</v>
      </c>
      <c r="D111" s="191" t="s">
        <v>262</v>
      </c>
      <c r="E111" s="749">
        <f>SUMPRODUCT((MOD(ROW(E$7:E$110),2)=1)*E$7:E$110)</f>
        <v>0</v>
      </c>
      <c r="F111" s="749">
        <f>SUMPRODUCT((MOD(ROW(F$7:F$110),2)=1)*F$7:F$110)</f>
        <v>0</v>
      </c>
      <c r="G111" s="743">
        <f>SUMPRODUCT((MOD(ROW(G$7:G$110),2)=1)*G$7:G$110)</f>
        <v>0</v>
      </c>
      <c r="H111" s="1038" t="s">
        <v>785</v>
      </c>
      <c r="I111" s="749">
        <f>SUMPRODUCT((MOD(ROW(I$7:I$110),2)=1)*I$7:I$110)</f>
        <v>0</v>
      </c>
      <c r="J111" s="749">
        <f>SUMPRODUCT((MOD(ROW(J$7:J$110),2)=1)*J$7:J$110)</f>
        <v>0</v>
      </c>
      <c r="K111" s="744">
        <f>SUMPRODUCT((MOD(ROW(K$7:K$110),2)=1)*K$7:K$110)</f>
        <v>0</v>
      </c>
      <c r="L111" s="1040">
        <f>SUM(K111:K112)</f>
        <v>0</v>
      </c>
    </row>
    <row r="112" spans="1:12" s="183" customFormat="1" ht="13.5" customHeight="1" thickTop="1" thickBot="1">
      <c r="A112" s="1057"/>
      <c r="B112" s="1058"/>
      <c r="C112" s="187" t="s">
        <v>676</v>
      </c>
      <c r="D112" s="192" t="s">
        <v>264</v>
      </c>
      <c r="E112" s="750">
        <f>SUMPRODUCT((MOD(ROW(E$7:E$110),2)=0)*E$7:E$110)</f>
        <v>0</v>
      </c>
      <c r="F112" s="750">
        <f>SUMPRODUCT((MOD(ROW(F$7:F$110),2)=0)*F$7:F$110)</f>
        <v>0</v>
      </c>
      <c r="G112" s="751">
        <f>SUMPRODUCT((MOD(ROW(G$7:G$110),2)=0)*G$7:G$110)</f>
        <v>0</v>
      </c>
      <c r="H112" s="1039"/>
      <c r="I112" s="750">
        <f>SUMPRODUCT((MOD(ROW(I$7:I$110),2)=0)*I$7:I$110)</f>
        <v>0</v>
      </c>
      <c r="J112" s="750">
        <f>SUMPRODUCT((MOD(ROW(J$7:J$110),2)=0)*J$7:J$110)</f>
        <v>0</v>
      </c>
      <c r="K112" s="747">
        <f>SUMPRODUCT((MOD(ROW(K$7:K$110),2)=0)*K$7:K$110)</f>
        <v>0</v>
      </c>
      <c r="L112" s="1041"/>
    </row>
    <row r="113" spans="1:11" ht="13.5" customHeight="1" thickTop="1">
      <c r="A113" s="193"/>
    </row>
    <row r="114" spans="1:11" ht="13.5" customHeight="1">
      <c r="A114" s="193"/>
    </row>
    <row r="115" spans="1:11" ht="13.5" customHeight="1">
      <c r="A115" s="715" t="s">
        <v>786</v>
      </c>
    </row>
    <row r="116" spans="1:11" ht="13.5" customHeight="1">
      <c r="A116" s="715" t="s">
        <v>665</v>
      </c>
    </row>
    <row r="117" spans="1:11" ht="13.5" customHeight="1">
      <c r="A117" s="715" t="s">
        <v>787</v>
      </c>
    </row>
    <row r="118" spans="1:11" ht="13.5" customHeight="1">
      <c r="A118" s="715" t="s">
        <v>788</v>
      </c>
    </row>
    <row r="119" spans="1:11" ht="13.5" customHeight="1">
      <c r="A119" s="715" t="s">
        <v>803</v>
      </c>
    </row>
    <row r="120" spans="1:11" ht="13.5" customHeight="1">
      <c r="A120" s="715" t="s">
        <v>789</v>
      </c>
    </row>
    <row r="122" spans="1:11" ht="13.5" customHeight="1">
      <c r="J122" s="716" t="s">
        <v>1</v>
      </c>
      <c r="K122" s="716"/>
    </row>
  </sheetData>
  <mergeCells count="225">
    <mergeCell ref="A109:A110"/>
    <mergeCell ref="B109:B110"/>
    <mergeCell ref="H109:H110"/>
    <mergeCell ref="L109:L110"/>
    <mergeCell ref="A111:B112"/>
    <mergeCell ref="H111:H112"/>
    <mergeCell ref="L111:L112"/>
    <mergeCell ref="A105:A106"/>
    <mergeCell ref="B105:B106"/>
    <mergeCell ref="H105:H106"/>
    <mergeCell ref="L105:L106"/>
    <mergeCell ref="A107:A108"/>
    <mergeCell ref="B107:B108"/>
    <mergeCell ref="H107:H108"/>
    <mergeCell ref="L107:L108"/>
    <mergeCell ref="A101:A102"/>
    <mergeCell ref="B101:B102"/>
    <mergeCell ref="H101:H102"/>
    <mergeCell ref="L101:L102"/>
    <mergeCell ref="A103:A104"/>
    <mergeCell ref="B103:B104"/>
    <mergeCell ref="H103:H104"/>
    <mergeCell ref="L103:L104"/>
    <mergeCell ref="A97:A98"/>
    <mergeCell ref="B97:B98"/>
    <mergeCell ref="H97:H98"/>
    <mergeCell ref="L97:L98"/>
    <mergeCell ref="A99:A100"/>
    <mergeCell ref="B99:B100"/>
    <mergeCell ref="H99:H100"/>
    <mergeCell ref="L99:L100"/>
    <mergeCell ref="A93:A94"/>
    <mergeCell ref="B93:B94"/>
    <mergeCell ref="H93:H94"/>
    <mergeCell ref="L93:L94"/>
    <mergeCell ref="A95:A96"/>
    <mergeCell ref="B95:B96"/>
    <mergeCell ref="H95:H96"/>
    <mergeCell ref="L95:L96"/>
    <mergeCell ref="A89:A90"/>
    <mergeCell ref="B89:B90"/>
    <mergeCell ref="H89:H90"/>
    <mergeCell ref="L89:L90"/>
    <mergeCell ref="A91:A92"/>
    <mergeCell ref="B91:B92"/>
    <mergeCell ref="H91:H92"/>
    <mergeCell ref="L91:L92"/>
    <mergeCell ref="A85:A86"/>
    <mergeCell ref="B85:B86"/>
    <mergeCell ref="H85:H86"/>
    <mergeCell ref="L85:L86"/>
    <mergeCell ref="A87:A88"/>
    <mergeCell ref="B87:B88"/>
    <mergeCell ref="H87:H88"/>
    <mergeCell ref="L87:L88"/>
    <mergeCell ref="A81:A82"/>
    <mergeCell ref="B81:B82"/>
    <mergeCell ref="H81:H82"/>
    <mergeCell ref="L81:L82"/>
    <mergeCell ref="A83:A84"/>
    <mergeCell ref="B83:B84"/>
    <mergeCell ref="H83:H84"/>
    <mergeCell ref="L83:L84"/>
    <mergeCell ref="A77:A78"/>
    <mergeCell ref="B77:B78"/>
    <mergeCell ref="H77:H78"/>
    <mergeCell ref="L77:L78"/>
    <mergeCell ref="A79:A80"/>
    <mergeCell ref="B79:B80"/>
    <mergeCell ref="H79:H80"/>
    <mergeCell ref="L79:L80"/>
    <mergeCell ref="A73:A74"/>
    <mergeCell ref="B73:B74"/>
    <mergeCell ref="H73:H74"/>
    <mergeCell ref="L73:L74"/>
    <mergeCell ref="A75:A76"/>
    <mergeCell ref="B75:B76"/>
    <mergeCell ref="H75:H76"/>
    <mergeCell ref="L75:L76"/>
    <mergeCell ref="A69:A70"/>
    <mergeCell ref="B69:B70"/>
    <mergeCell ref="H69:H70"/>
    <mergeCell ref="L69:L70"/>
    <mergeCell ref="A71:A72"/>
    <mergeCell ref="B71:B72"/>
    <mergeCell ref="H71:H72"/>
    <mergeCell ref="L71:L72"/>
    <mergeCell ref="A65:A66"/>
    <mergeCell ref="B65:B66"/>
    <mergeCell ref="H65:H66"/>
    <mergeCell ref="L65:L66"/>
    <mergeCell ref="A67:A68"/>
    <mergeCell ref="B67:B68"/>
    <mergeCell ref="H67:H68"/>
    <mergeCell ref="L67:L68"/>
    <mergeCell ref="A61:A62"/>
    <mergeCell ref="B61:B62"/>
    <mergeCell ref="H61:H62"/>
    <mergeCell ref="L61:L62"/>
    <mergeCell ref="A63:A64"/>
    <mergeCell ref="B63:B64"/>
    <mergeCell ref="H63:H64"/>
    <mergeCell ref="L63:L64"/>
    <mergeCell ref="A57:A58"/>
    <mergeCell ref="B57:B58"/>
    <mergeCell ref="H57:H58"/>
    <mergeCell ref="L57:L58"/>
    <mergeCell ref="A59:A60"/>
    <mergeCell ref="B59:B60"/>
    <mergeCell ref="H59:H60"/>
    <mergeCell ref="L59:L60"/>
    <mergeCell ref="A53:A54"/>
    <mergeCell ref="B53:B54"/>
    <mergeCell ref="H53:H54"/>
    <mergeCell ref="L53:L54"/>
    <mergeCell ref="A55:A56"/>
    <mergeCell ref="B55:B56"/>
    <mergeCell ref="H55:H56"/>
    <mergeCell ref="L55:L56"/>
    <mergeCell ref="A49:A50"/>
    <mergeCell ref="B49:B50"/>
    <mergeCell ref="H49:H50"/>
    <mergeCell ref="L49:L50"/>
    <mergeCell ref="A51:A52"/>
    <mergeCell ref="B51:B52"/>
    <mergeCell ref="H51:H52"/>
    <mergeCell ref="L51:L52"/>
    <mergeCell ref="A45:A46"/>
    <mergeCell ref="B45:B46"/>
    <mergeCell ref="H45:H46"/>
    <mergeCell ref="L45:L46"/>
    <mergeCell ref="A47:A48"/>
    <mergeCell ref="B47:B48"/>
    <mergeCell ref="H47:H48"/>
    <mergeCell ref="L47:L48"/>
    <mergeCell ref="A41:A42"/>
    <mergeCell ref="B41:B42"/>
    <mergeCell ref="H41:H42"/>
    <mergeCell ref="L41:L42"/>
    <mergeCell ref="A43:A44"/>
    <mergeCell ref="B43:B44"/>
    <mergeCell ref="H43:H44"/>
    <mergeCell ref="L43:L44"/>
    <mergeCell ref="A37:A38"/>
    <mergeCell ref="B37:B38"/>
    <mergeCell ref="H37:H38"/>
    <mergeCell ref="L37:L38"/>
    <mergeCell ref="A39:A40"/>
    <mergeCell ref="B39:B40"/>
    <mergeCell ref="H39:H40"/>
    <mergeCell ref="L39:L40"/>
    <mergeCell ref="A33:A34"/>
    <mergeCell ref="B33:B34"/>
    <mergeCell ref="H33:H34"/>
    <mergeCell ref="L33:L34"/>
    <mergeCell ref="A35:A36"/>
    <mergeCell ref="B35:B36"/>
    <mergeCell ref="H35:H36"/>
    <mergeCell ref="L35:L36"/>
    <mergeCell ref="A29:A30"/>
    <mergeCell ref="B29:B30"/>
    <mergeCell ref="H29:H30"/>
    <mergeCell ref="L29:L30"/>
    <mergeCell ref="A31:A32"/>
    <mergeCell ref="B31:B32"/>
    <mergeCell ref="H31:H32"/>
    <mergeCell ref="L31:L32"/>
    <mergeCell ref="A25:A26"/>
    <mergeCell ref="B25:B26"/>
    <mergeCell ref="H25:H26"/>
    <mergeCell ref="L25:L26"/>
    <mergeCell ref="A27:A28"/>
    <mergeCell ref="B27:B28"/>
    <mergeCell ref="H27:H28"/>
    <mergeCell ref="L27:L28"/>
    <mergeCell ref="A21:A22"/>
    <mergeCell ref="B21:B22"/>
    <mergeCell ref="H21:H22"/>
    <mergeCell ref="L21:L22"/>
    <mergeCell ref="A23:A24"/>
    <mergeCell ref="B23:B24"/>
    <mergeCell ref="H23:H24"/>
    <mergeCell ref="L23:L24"/>
    <mergeCell ref="A17:A18"/>
    <mergeCell ref="B17:B18"/>
    <mergeCell ref="H17:H18"/>
    <mergeCell ref="L17:L18"/>
    <mergeCell ref="A19:A20"/>
    <mergeCell ref="B19:B20"/>
    <mergeCell ref="H19:H20"/>
    <mergeCell ref="L19:L20"/>
    <mergeCell ref="A13:A14"/>
    <mergeCell ref="B13:B14"/>
    <mergeCell ref="H13:H14"/>
    <mergeCell ref="L13:L14"/>
    <mergeCell ref="A15:A16"/>
    <mergeCell ref="B15:B16"/>
    <mergeCell ref="H15:H16"/>
    <mergeCell ref="L15:L16"/>
    <mergeCell ref="A9:A10"/>
    <mergeCell ref="B9:B10"/>
    <mergeCell ref="H9:H10"/>
    <mergeCell ref="L9:L10"/>
    <mergeCell ref="A11:A12"/>
    <mergeCell ref="B11:B12"/>
    <mergeCell ref="H11:H12"/>
    <mergeCell ref="L11:L12"/>
    <mergeCell ref="I5:I6"/>
    <mergeCell ref="J5:J6"/>
    <mergeCell ref="K5:K6"/>
    <mergeCell ref="L5:L6"/>
    <mergeCell ref="A7:A8"/>
    <mergeCell ref="B7:B8"/>
    <mergeCell ref="H7:H8"/>
    <mergeCell ref="L7:L8"/>
    <mergeCell ref="A4:A6"/>
    <mergeCell ref="B4:B6"/>
    <mergeCell ref="C4:C6"/>
    <mergeCell ref="D4:G4"/>
    <mergeCell ref="H4:L4"/>
    <mergeCell ref="D5:D6"/>
    <mergeCell ref="E5:E6"/>
    <mergeCell ref="F5:F6"/>
    <mergeCell ref="G5:G6"/>
    <mergeCell ref="H5:H6"/>
  </mergeCells>
  <phoneticPr fontId="5"/>
  <pageMargins left="0.82677165354330717" right="0.19685039370078741" top="0.51181102362204722" bottom="0.6692913385826772" header="0.51181102362204722" footer="0.39370078740157483"/>
  <pageSetup paperSize="9" scale="68" orientation="portrait" horizontalDpi="1200" verticalDpi="1200" r:id="rId1"/>
  <headerFooter alignWithMargins="0"/>
  <rowBreaks count="1" manualBreakCount="1">
    <brk id="80" max="12"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88"/>
  <sheetViews>
    <sheetView showZeros="0" view="pageBreakPreview" topLeftCell="A70" zoomScaleNormal="100" zoomScaleSheetLayoutView="100" workbookViewId="0">
      <selection activeCell="B90" sqref="B90"/>
    </sheetView>
  </sheetViews>
  <sheetFormatPr defaultColWidth="8.85546875" defaultRowHeight="13.5" customHeight="1"/>
  <cols>
    <col min="1" max="1" width="13.42578125" style="183" customWidth="1"/>
    <col min="2" max="26" width="11.28515625" style="182" customWidth="1"/>
    <col min="27" max="45" width="6.7109375" style="182" customWidth="1"/>
    <col min="46" max="256" width="8.85546875" style="182"/>
    <col min="257" max="257" width="13.42578125" style="182" customWidth="1"/>
    <col min="258" max="282" width="11.28515625" style="182" customWidth="1"/>
    <col min="283" max="301" width="6.7109375" style="182" customWidth="1"/>
    <col min="302" max="512" width="8.85546875" style="182"/>
    <col min="513" max="513" width="13.42578125" style="182" customWidth="1"/>
    <col min="514" max="538" width="11.28515625" style="182" customWidth="1"/>
    <col min="539" max="557" width="6.7109375" style="182" customWidth="1"/>
    <col min="558" max="768" width="8.85546875" style="182"/>
    <col min="769" max="769" width="13.42578125" style="182" customWidth="1"/>
    <col min="770" max="794" width="11.28515625" style="182" customWidth="1"/>
    <col min="795" max="813" width="6.7109375" style="182" customWidth="1"/>
    <col min="814" max="1024" width="8.85546875" style="182"/>
    <col min="1025" max="1025" width="13.42578125" style="182" customWidth="1"/>
    <col min="1026" max="1050" width="11.28515625" style="182" customWidth="1"/>
    <col min="1051" max="1069" width="6.7109375" style="182" customWidth="1"/>
    <col min="1070" max="1280" width="8.85546875" style="182"/>
    <col min="1281" max="1281" width="13.42578125" style="182" customWidth="1"/>
    <col min="1282" max="1306" width="11.28515625" style="182" customWidth="1"/>
    <col min="1307" max="1325" width="6.7109375" style="182" customWidth="1"/>
    <col min="1326" max="1536" width="8.85546875" style="182"/>
    <col min="1537" max="1537" width="13.42578125" style="182" customWidth="1"/>
    <col min="1538" max="1562" width="11.28515625" style="182" customWidth="1"/>
    <col min="1563" max="1581" width="6.7109375" style="182" customWidth="1"/>
    <col min="1582" max="1792" width="8.85546875" style="182"/>
    <col min="1793" max="1793" width="13.42578125" style="182" customWidth="1"/>
    <col min="1794" max="1818" width="11.28515625" style="182" customWidth="1"/>
    <col min="1819" max="1837" width="6.7109375" style="182" customWidth="1"/>
    <col min="1838" max="2048" width="8.85546875" style="182"/>
    <col min="2049" max="2049" width="13.42578125" style="182" customWidth="1"/>
    <col min="2050" max="2074" width="11.28515625" style="182" customWidth="1"/>
    <col min="2075" max="2093" width="6.7109375" style="182" customWidth="1"/>
    <col min="2094" max="2304" width="8.85546875" style="182"/>
    <col min="2305" max="2305" width="13.42578125" style="182" customWidth="1"/>
    <col min="2306" max="2330" width="11.28515625" style="182" customWidth="1"/>
    <col min="2331" max="2349" width="6.7109375" style="182" customWidth="1"/>
    <col min="2350" max="2560" width="8.85546875" style="182"/>
    <col min="2561" max="2561" width="13.42578125" style="182" customWidth="1"/>
    <col min="2562" max="2586" width="11.28515625" style="182" customWidth="1"/>
    <col min="2587" max="2605" width="6.7109375" style="182" customWidth="1"/>
    <col min="2606" max="2816" width="8.85546875" style="182"/>
    <col min="2817" max="2817" width="13.42578125" style="182" customWidth="1"/>
    <col min="2818" max="2842" width="11.28515625" style="182" customWidth="1"/>
    <col min="2843" max="2861" width="6.7109375" style="182" customWidth="1"/>
    <col min="2862" max="3072" width="8.85546875" style="182"/>
    <col min="3073" max="3073" width="13.42578125" style="182" customWidth="1"/>
    <col min="3074" max="3098" width="11.28515625" style="182" customWidth="1"/>
    <col min="3099" max="3117" width="6.7109375" style="182" customWidth="1"/>
    <col min="3118" max="3328" width="8.85546875" style="182"/>
    <col min="3329" max="3329" width="13.42578125" style="182" customWidth="1"/>
    <col min="3330" max="3354" width="11.28515625" style="182" customWidth="1"/>
    <col min="3355" max="3373" width="6.7109375" style="182" customWidth="1"/>
    <col min="3374" max="3584" width="8.85546875" style="182"/>
    <col min="3585" max="3585" width="13.42578125" style="182" customWidth="1"/>
    <col min="3586" max="3610" width="11.28515625" style="182" customWidth="1"/>
    <col min="3611" max="3629" width="6.7109375" style="182" customWidth="1"/>
    <col min="3630" max="3840" width="8.85546875" style="182"/>
    <col min="3841" max="3841" width="13.42578125" style="182" customWidth="1"/>
    <col min="3842" max="3866" width="11.28515625" style="182" customWidth="1"/>
    <col min="3867" max="3885" width="6.7109375" style="182" customWidth="1"/>
    <col min="3886" max="4096" width="8.85546875" style="182"/>
    <col min="4097" max="4097" width="13.42578125" style="182" customWidth="1"/>
    <col min="4098" max="4122" width="11.28515625" style="182" customWidth="1"/>
    <col min="4123" max="4141" width="6.7109375" style="182" customWidth="1"/>
    <col min="4142" max="4352" width="8.85546875" style="182"/>
    <col min="4353" max="4353" width="13.42578125" style="182" customWidth="1"/>
    <col min="4354" max="4378" width="11.28515625" style="182" customWidth="1"/>
    <col min="4379" max="4397" width="6.7109375" style="182" customWidth="1"/>
    <col min="4398" max="4608" width="8.85546875" style="182"/>
    <col min="4609" max="4609" width="13.42578125" style="182" customWidth="1"/>
    <col min="4610" max="4634" width="11.28515625" style="182" customWidth="1"/>
    <col min="4635" max="4653" width="6.7109375" style="182" customWidth="1"/>
    <col min="4654" max="4864" width="8.85546875" style="182"/>
    <col min="4865" max="4865" width="13.42578125" style="182" customWidth="1"/>
    <col min="4866" max="4890" width="11.28515625" style="182" customWidth="1"/>
    <col min="4891" max="4909" width="6.7109375" style="182" customWidth="1"/>
    <col min="4910" max="5120" width="8.85546875" style="182"/>
    <col min="5121" max="5121" width="13.42578125" style="182" customWidth="1"/>
    <col min="5122" max="5146" width="11.28515625" style="182" customWidth="1"/>
    <col min="5147" max="5165" width="6.7109375" style="182" customWidth="1"/>
    <col min="5166" max="5376" width="8.85546875" style="182"/>
    <col min="5377" max="5377" width="13.42578125" style="182" customWidth="1"/>
    <col min="5378" max="5402" width="11.28515625" style="182" customWidth="1"/>
    <col min="5403" max="5421" width="6.7109375" style="182" customWidth="1"/>
    <col min="5422" max="5632" width="8.85546875" style="182"/>
    <col min="5633" max="5633" width="13.42578125" style="182" customWidth="1"/>
    <col min="5634" max="5658" width="11.28515625" style="182" customWidth="1"/>
    <col min="5659" max="5677" width="6.7109375" style="182" customWidth="1"/>
    <col min="5678" max="5888" width="8.85546875" style="182"/>
    <col min="5889" max="5889" width="13.42578125" style="182" customWidth="1"/>
    <col min="5890" max="5914" width="11.28515625" style="182" customWidth="1"/>
    <col min="5915" max="5933" width="6.7109375" style="182" customWidth="1"/>
    <col min="5934" max="6144" width="8.85546875" style="182"/>
    <col min="6145" max="6145" width="13.42578125" style="182" customWidth="1"/>
    <col min="6146" max="6170" width="11.28515625" style="182" customWidth="1"/>
    <col min="6171" max="6189" width="6.7109375" style="182" customWidth="1"/>
    <col min="6190" max="6400" width="8.85546875" style="182"/>
    <col min="6401" max="6401" width="13.42578125" style="182" customWidth="1"/>
    <col min="6402" max="6426" width="11.28515625" style="182" customWidth="1"/>
    <col min="6427" max="6445" width="6.7109375" style="182" customWidth="1"/>
    <col min="6446" max="6656" width="8.85546875" style="182"/>
    <col min="6657" max="6657" width="13.42578125" style="182" customWidth="1"/>
    <col min="6658" max="6682" width="11.28515625" style="182" customWidth="1"/>
    <col min="6683" max="6701" width="6.7109375" style="182" customWidth="1"/>
    <col min="6702" max="6912" width="8.85546875" style="182"/>
    <col min="6913" max="6913" width="13.42578125" style="182" customWidth="1"/>
    <col min="6914" max="6938" width="11.28515625" style="182" customWidth="1"/>
    <col min="6939" max="6957" width="6.7109375" style="182" customWidth="1"/>
    <col min="6958" max="7168" width="8.85546875" style="182"/>
    <col min="7169" max="7169" width="13.42578125" style="182" customWidth="1"/>
    <col min="7170" max="7194" width="11.28515625" style="182" customWidth="1"/>
    <col min="7195" max="7213" width="6.7109375" style="182" customWidth="1"/>
    <col min="7214" max="7424" width="8.85546875" style="182"/>
    <col min="7425" max="7425" width="13.42578125" style="182" customWidth="1"/>
    <col min="7426" max="7450" width="11.28515625" style="182" customWidth="1"/>
    <col min="7451" max="7469" width="6.7109375" style="182" customWidth="1"/>
    <col min="7470" max="7680" width="8.85546875" style="182"/>
    <col min="7681" max="7681" width="13.42578125" style="182" customWidth="1"/>
    <col min="7682" max="7706" width="11.28515625" style="182" customWidth="1"/>
    <col min="7707" max="7725" width="6.7109375" style="182" customWidth="1"/>
    <col min="7726" max="7936" width="8.85546875" style="182"/>
    <col min="7937" max="7937" width="13.42578125" style="182" customWidth="1"/>
    <col min="7938" max="7962" width="11.28515625" style="182" customWidth="1"/>
    <col min="7963" max="7981" width="6.7109375" style="182" customWidth="1"/>
    <col min="7982" max="8192" width="8.85546875" style="182"/>
    <col min="8193" max="8193" width="13.42578125" style="182" customWidth="1"/>
    <col min="8194" max="8218" width="11.28515625" style="182" customWidth="1"/>
    <col min="8219" max="8237" width="6.7109375" style="182" customWidth="1"/>
    <col min="8238" max="8448" width="8.85546875" style="182"/>
    <col min="8449" max="8449" width="13.42578125" style="182" customWidth="1"/>
    <col min="8450" max="8474" width="11.28515625" style="182" customWidth="1"/>
    <col min="8475" max="8493" width="6.7109375" style="182" customWidth="1"/>
    <col min="8494" max="8704" width="8.85546875" style="182"/>
    <col min="8705" max="8705" width="13.42578125" style="182" customWidth="1"/>
    <col min="8706" max="8730" width="11.28515625" style="182" customWidth="1"/>
    <col min="8731" max="8749" width="6.7109375" style="182" customWidth="1"/>
    <col min="8750" max="8960" width="8.85546875" style="182"/>
    <col min="8961" max="8961" width="13.42578125" style="182" customWidth="1"/>
    <col min="8962" max="8986" width="11.28515625" style="182" customWidth="1"/>
    <col min="8987" max="9005" width="6.7109375" style="182" customWidth="1"/>
    <col min="9006" max="9216" width="8.85546875" style="182"/>
    <col min="9217" max="9217" width="13.42578125" style="182" customWidth="1"/>
    <col min="9218" max="9242" width="11.28515625" style="182" customWidth="1"/>
    <col min="9243" max="9261" width="6.7109375" style="182" customWidth="1"/>
    <col min="9262" max="9472" width="8.85546875" style="182"/>
    <col min="9473" max="9473" width="13.42578125" style="182" customWidth="1"/>
    <col min="9474" max="9498" width="11.28515625" style="182" customWidth="1"/>
    <col min="9499" max="9517" width="6.7109375" style="182" customWidth="1"/>
    <col min="9518" max="9728" width="8.85546875" style="182"/>
    <col min="9729" max="9729" width="13.42578125" style="182" customWidth="1"/>
    <col min="9730" max="9754" width="11.28515625" style="182" customWidth="1"/>
    <col min="9755" max="9773" width="6.7109375" style="182" customWidth="1"/>
    <col min="9774" max="9984" width="8.85546875" style="182"/>
    <col min="9985" max="9985" width="13.42578125" style="182" customWidth="1"/>
    <col min="9986" max="10010" width="11.28515625" style="182" customWidth="1"/>
    <col min="10011" max="10029" width="6.7109375" style="182" customWidth="1"/>
    <col min="10030" max="10240" width="8.85546875" style="182"/>
    <col min="10241" max="10241" width="13.42578125" style="182" customWidth="1"/>
    <col min="10242" max="10266" width="11.28515625" style="182" customWidth="1"/>
    <col min="10267" max="10285" width="6.7109375" style="182" customWidth="1"/>
    <col min="10286" max="10496" width="8.85546875" style="182"/>
    <col min="10497" max="10497" width="13.42578125" style="182" customWidth="1"/>
    <col min="10498" max="10522" width="11.28515625" style="182" customWidth="1"/>
    <col min="10523" max="10541" width="6.7109375" style="182" customWidth="1"/>
    <col min="10542" max="10752" width="8.85546875" style="182"/>
    <col min="10753" max="10753" width="13.42578125" style="182" customWidth="1"/>
    <col min="10754" max="10778" width="11.28515625" style="182" customWidth="1"/>
    <col min="10779" max="10797" width="6.7109375" style="182" customWidth="1"/>
    <col min="10798" max="11008" width="8.85546875" style="182"/>
    <col min="11009" max="11009" width="13.42578125" style="182" customWidth="1"/>
    <col min="11010" max="11034" width="11.28515625" style="182" customWidth="1"/>
    <col min="11035" max="11053" width="6.7109375" style="182" customWidth="1"/>
    <col min="11054" max="11264" width="8.85546875" style="182"/>
    <col min="11265" max="11265" width="13.42578125" style="182" customWidth="1"/>
    <col min="11266" max="11290" width="11.28515625" style="182" customWidth="1"/>
    <col min="11291" max="11309" width="6.7109375" style="182" customWidth="1"/>
    <col min="11310" max="11520" width="8.85546875" style="182"/>
    <col min="11521" max="11521" width="13.42578125" style="182" customWidth="1"/>
    <col min="11522" max="11546" width="11.28515625" style="182" customWidth="1"/>
    <col min="11547" max="11565" width="6.7109375" style="182" customWidth="1"/>
    <col min="11566" max="11776" width="8.85546875" style="182"/>
    <col min="11777" max="11777" width="13.42578125" style="182" customWidth="1"/>
    <col min="11778" max="11802" width="11.28515625" style="182" customWidth="1"/>
    <col min="11803" max="11821" width="6.7109375" style="182" customWidth="1"/>
    <col min="11822" max="12032" width="8.85546875" style="182"/>
    <col min="12033" max="12033" width="13.42578125" style="182" customWidth="1"/>
    <col min="12034" max="12058" width="11.28515625" style="182" customWidth="1"/>
    <col min="12059" max="12077" width="6.7109375" style="182" customWidth="1"/>
    <col min="12078" max="12288" width="8.85546875" style="182"/>
    <col min="12289" max="12289" width="13.42578125" style="182" customWidth="1"/>
    <col min="12290" max="12314" width="11.28515625" style="182" customWidth="1"/>
    <col min="12315" max="12333" width="6.7109375" style="182" customWidth="1"/>
    <col min="12334" max="12544" width="8.85546875" style="182"/>
    <col min="12545" max="12545" width="13.42578125" style="182" customWidth="1"/>
    <col min="12546" max="12570" width="11.28515625" style="182" customWidth="1"/>
    <col min="12571" max="12589" width="6.7109375" style="182" customWidth="1"/>
    <col min="12590" max="12800" width="8.85546875" style="182"/>
    <col min="12801" max="12801" width="13.42578125" style="182" customWidth="1"/>
    <col min="12802" max="12826" width="11.28515625" style="182" customWidth="1"/>
    <col min="12827" max="12845" width="6.7109375" style="182" customWidth="1"/>
    <col min="12846" max="13056" width="8.85546875" style="182"/>
    <col min="13057" max="13057" width="13.42578125" style="182" customWidth="1"/>
    <col min="13058" max="13082" width="11.28515625" style="182" customWidth="1"/>
    <col min="13083" max="13101" width="6.7109375" style="182" customWidth="1"/>
    <col min="13102" max="13312" width="8.85546875" style="182"/>
    <col min="13313" max="13313" width="13.42578125" style="182" customWidth="1"/>
    <col min="13314" max="13338" width="11.28515625" style="182" customWidth="1"/>
    <col min="13339" max="13357" width="6.7109375" style="182" customWidth="1"/>
    <col min="13358" max="13568" width="8.85546875" style="182"/>
    <col min="13569" max="13569" width="13.42578125" style="182" customWidth="1"/>
    <col min="13570" max="13594" width="11.28515625" style="182" customWidth="1"/>
    <col min="13595" max="13613" width="6.7109375" style="182" customWidth="1"/>
    <col min="13614" max="13824" width="8.85546875" style="182"/>
    <col min="13825" max="13825" width="13.42578125" style="182" customWidth="1"/>
    <col min="13826" max="13850" width="11.28515625" style="182" customWidth="1"/>
    <col min="13851" max="13869" width="6.7109375" style="182" customWidth="1"/>
    <col min="13870" max="14080" width="8.85546875" style="182"/>
    <col min="14081" max="14081" width="13.42578125" style="182" customWidth="1"/>
    <col min="14082" max="14106" width="11.28515625" style="182" customWidth="1"/>
    <col min="14107" max="14125" width="6.7109375" style="182" customWidth="1"/>
    <col min="14126" max="14336" width="8.85546875" style="182"/>
    <col min="14337" max="14337" width="13.42578125" style="182" customWidth="1"/>
    <col min="14338" max="14362" width="11.28515625" style="182" customWidth="1"/>
    <col min="14363" max="14381" width="6.7109375" style="182" customWidth="1"/>
    <col min="14382" max="14592" width="8.85546875" style="182"/>
    <col min="14593" max="14593" width="13.42578125" style="182" customWidth="1"/>
    <col min="14594" max="14618" width="11.28515625" style="182" customWidth="1"/>
    <col min="14619" max="14637" width="6.7109375" style="182" customWidth="1"/>
    <col min="14638" max="14848" width="8.85546875" style="182"/>
    <col min="14849" max="14849" width="13.42578125" style="182" customWidth="1"/>
    <col min="14850" max="14874" width="11.28515625" style="182" customWidth="1"/>
    <col min="14875" max="14893" width="6.7109375" style="182" customWidth="1"/>
    <col min="14894" max="15104" width="8.85546875" style="182"/>
    <col min="15105" max="15105" width="13.42578125" style="182" customWidth="1"/>
    <col min="15106" max="15130" width="11.28515625" style="182" customWidth="1"/>
    <col min="15131" max="15149" width="6.7109375" style="182" customWidth="1"/>
    <col min="15150" max="15360" width="8.85546875" style="182"/>
    <col min="15361" max="15361" width="13.42578125" style="182" customWidth="1"/>
    <col min="15362" max="15386" width="11.28515625" style="182" customWidth="1"/>
    <col min="15387" max="15405" width="6.7109375" style="182" customWidth="1"/>
    <col min="15406" max="15616" width="8.85546875" style="182"/>
    <col min="15617" max="15617" width="13.42578125" style="182" customWidth="1"/>
    <col min="15618" max="15642" width="11.28515625" style="182" customWidth="1"/>
    <col min="15643" max="15661" width="6.7109375" style="182" customWidth="1"/>
    <col min="15662" max="15872" width="8.85546875" style="182"/>
    <col min="15873" max="15873" width="13.42578125" style="182" customWidth="1"/>
    <col min="15874" max="15898" width="11.28515625" style="182" customWidth="1"/>
    <col min="15899" max="15917" width="6.7109375" style="182" customWidth="1"/>
    <col min="15918" max="16128" width="8.85546875" style="182"/>
    <col min="16129" max="16129" width="13.42578125" style="182" customWidth="1"/>
    <col min="16130" max="16154" width="11.28515625" style="182" customWidth="1"/>
    <col min="16155" max="16173" width="6.7109375" style="182" customWidth="1"/>
    <col min="16174" max="16384" width="8.85546875" style="182"/>
  </cols>
  <sheetData>
    <row r="1" spans="1:49" ht="13.5" customHeight="1">
      <c r="A1" s="194" t="s">
        <v>265</v>
      </c>
      <c r="B1" s="195"/>
      <c r="D1" s="195" t="s">
        <v>266</v>
      </c>
      <c r="E1" s="733" t="s">
        <v>267</v>
      </c>
      <c r="F1" s="196"/>
      <c r="H1" s="733" t="s">
        <v>268</v>
      </c>
      <c r="I1" s="1059"/>
      <c r="J1" s="1060"/>
      <c r="K1" s="195"/>
      <c r="L1" s="197"/>
      <c r="M1" s="197"/>
      <c r="N1" s="198"/>
      <c r="O1" s="195"/>
      <c r="P1" s="195"/>
      <c r="Q1" s="1061" t="s">
        <v>1</v>
      </c>
      <c r="R1" s="1062"/>
      <c r="S1" s="733"/>
      <c r="Y1" s="731" t="s">
        <v>538</v>
      </c>
      <c r="AR1" s="1063"/>
      <c r="AS1" s="1063"/>
      <c r="AT1" s="1063"/>
      <c r="AV1" s="199"/>
      <c r="AW1" s="199"/>
    </row>
    <row r="2" spans="1:49" ht="13.5" customHeight="1" thickBot="1">
      <c r="A2" s="194" t="s">
        <v>269</v>
      </c>
      <c r="E2" s="181" t="s">
        <v>187</v>
      </c>
      <c r="L2" s="181"/>
    </row>
    <row r="3" spans="1:49" ht="13.5" customHeight="1" thickTop="1" thickBot="1">
      <c r="A3" s="200"/>
      <c r="B3" s="1064" t="s">
        <v>270</v>
      </c>
      <c r="C3" s="1065"/>
      <c r="D3" s="1065"/>
      <c r="E3" s="1065"/>
      <c r="F3" s="1066"/>
      <c r="G3" s="1064" t="s">
        <v>261</v>
      </c>
      <c r="H3" s="1065"/>
      <c r="I3" s="1065"/>
      <c r="J3" s="1065"/>
      <c r="K3" s="1065"/>
      <c r="L3" s="1065"/>
      <c r="M3" s="1065"/>
      <c r="N3" s="1066"/>
      <c r="O3" s="1064" t="s">
        <v>263</v>
      </c>
      <c r="P3" s="1065"/>
      <c r="Q3" s="1065"/>
      <c r="R3" s="1066"/>
      <c r="S3" s="1067" t="s">
        <v>271</v>
      </c>
    </row>
    <row r="4" spans="1:49" ht="13.5" customHeight="1" thickTop="1">
      <c r="A4" s="201"/>
      <c r="B4" s="1070" t="s">
        <v>272</v>
      </c>
      <c r="C4" s="1071"/>
      <c r="D4" s="1071" t="s">
        <v>273</v>
      </c>
      <c r="E4" s="1074" t="s">
        <v>274</v>
      </c>
      <c r="F4" s="1075"/>
      <c r="G4" s="1074" t="s">
        <v>275</v>
      </c>
      <c r="H4" s="1076"/>
      <c r="I4" s="1076"/>
      <c r="J4" s="1075"/>
      <c r="K4" s="1074" t="s">
        <v>276</v>
      </c>
      <c r="L4" s="1076"/>
      <c r="M4" s="1076"/>
      <c r="N4" s="1075"/>
      <c r="O4" s="1074" t="s">
        <v>277</v>
      </c>
      <c r="P4" s="1076"/>
      <c r="Q4" s="1076"/>
      <c r="R4" s="1075"/>
      <c r="S4" s="1068"/>
    </row>
    <row r="5" spans="1:49" ht="13.5" customHeight="1">
      <c r="A5" s="201"/>
      <c r="B5" s="1072"/>
      <c r="C5" s="1073"/>
      <c r="D5" s="1073"/>
      <c r="E5" s="1077" t="s">
        <v>278</v>
      </c>
      <c r="F5" s="1078"/>
      <c r="G5" s="1079" t="s">
        <v>279</v>
      </c>
      <c r="H5" s="1080"/>
      <c r="I5" s="1082" t="s">
        <v>280</v>
      </c>
      <c r="J5" s="1083"/>
      <c r="K5" s="1079" t="s">
        <v>281</v>
      </c>
      <c r="L5" s="1080"/>
      <c r="M5" s="1082" t="s">
        <v>280</v>
      </c>
      <c r="N5" s="1083"/>
      <c r="O5" s="1079" t="s">
        <v>282</v>
      </c>
      <c r="P5" s="1080"/>
      <c r="Q5" s="1082" t="s">
        <v>280</v>
      </c>
      <c r="R5" s="1083"/>
      <c r="S5" s="1068"/>
    </row>
    <row r="6" spans="1:49" ht="13.5" customHeight="1">
      <c r="A6" s="201"/>
      <c r="B6" s="1072"/>
      <c r="C6" s="1073"/>
      <c r="D6" s="1073"/>
      <c r="E6" s="1074"/>
      <c r="F6" s="1075"/>
      <c r="G6" s="1074"/>
      <c r="H6" s="1081"/>
      <c r="I6" s="1084"/>
      <c r="J6" s="1085"/>
      <c r="K6" s="1074"/>
      <c r="L6" s="1081"/>
      <c r="M6" s="1084"/>
      <c r="N6" s="1085"/>
      <c r="O6" s="1074"/>
      <c r="P6" s="1081"/>
      <c r="Q6" s="1084"/>
      <c r="R6" s="1085"/>
      <c r="S6" s="1068"/>
    </row>
    <row r="7" spans="1:49" ht="13.5" customHeight="1" thickBot="1">
      <c r="A7" s="202"/>
      <c r="B7" s="203" t="s">
        <v>283</v>
      </c>
      <c r="C7" s="204" t="s">
        <v>284</v>
      </c>
      <c r="D7" s="204" t="s">
        <v>285</v>
      </c>
      <c r="E7" s="203" t="s">
        <v>283</v>
      </c>
      <c r="F7" s="205" t="s">
        <v>284</v>
      </c>
      <c r="G7" s="724" t="s">
        <v>283</v>
      </c>
      <c r="H7" s="206" t="s">
        <v>284</v>
      </c>
      <c r="I7" s="206" t="s">
        <v>283</v>
      </c>
      <c r="J7" s="734" t="s">
        <v>284</v>
      </c>
      <c r="K7" s="724" t="s">
        <v>283</v>
      </c>
      <c r="L7" s="206" t="s">
        <v>284</v>
      </c>
      <c r="M7" s="206" t="s">
        <v>283</v>
      </c>
      <c r="N7" s="207" t="s">
        <v>284</v>
      </c>
      <c r="O7" s="724" t="s">
        <v>283</v>
      </c>
      <c r="P7" s="206" t="s">
        <v>284</v>
      </c>
      <c r="Q7" s="206" t="s">
        <v>283</v>
      </c>
      <c r="R7" s="734" t="s">
        <v>284</v>
      </c>
      <c r="S7" s="1069"/>
    </row>
    <row r="8" spans="1:49" ht="13.5" customHeight="1" thickTop="1">
      <c r="A8" s="208" t="s">
        <v>286</v>
      </c>
      <c r="B8" s="209"/>
      <c r="C8" s="210"/>
      <c r="D8" s="210"/>
      <c r="E8" s="209"/>
      <c r="F8" s="211"/>
      <c r="G8" s="209"/>
      <c r="H8" s="210"/>
      <c r="I8" s="210"/>
      <c r="J8" s="210"/>
      <c r="K8" s="209"/>
      <c r="L8" s="210"/>
      <c r="M8" s="210"/>
      <c r="N8" s="210"/>
      <c r="O8" s="209"/>
      <c r="P8" s="210"/>
      <c r="Q8" s="210"/>
      <c r="R8" s="210"/>
      <c r="S8" s="212"/>
    </row>
    <row r="9" spans="1:49" ht="13.5" customHeight="1">
      <c r="A9" s="213"/>
      <c r="B9" s="214"/>
      <c r="C9" s="215"/>
      <c r="D9" s="216"/>
      <c r="E9" s="217">
        <f t="shared" ref="E9:E18" si="0">+B9*D9</f>
        <v>0</v>
      </c>
      <c r="F9" s="218">
        <f t="shared" ref="F9:F18" si="1">+C9*D9</f>
        <v>0</v>
      </c>
      <c r="G9" s="219"/>
      <c r="H9" s="220"/>
      <c r="I9" s="221">
        <f>+G9*$D9</f>
        <v>0</v>
      </c>
      <c r="J9" s="222">
        <f t="shared" ref="I9:J18" si="2">+H9*$D9</f>
        <v>0</v>
      </c>
      <c r="K9" s="223"/>
      <c r="L9" s="224"/>
      <c r="M9" s="225">
        <f t="shared" ref="M9:N18" si="3">+K9*$D9</f>
        <v>0</v>
      </c>
      <c r="N9" s="226">
        <f t="shared" si="3"/>
        <v>0</v>
      </c>
      <c r="O9" s="214"/>
      <c r="P9" s="227"/>
      <c r="Q9" s="228">
        <f t="shared" ref="Q9:R18" si="4">+O9*$D9</f>
        <v>0</v>
      </c>
      <c r="R9" s="218">
        <f t="shared" si="4"/>
        <v>0</v>
      </c>
      <c r="S9" s="229"/>
    </row>
    <row r="10" spans="1:49" ht="13.5" customHeight="1">
      <c r="A10" s="213"/>
      <c r="B10" s="214"/>
      <c r="C10" s="215"/>
      <c r="D10" s="216"/>
      <c r="E10" s="217">
        <f t="shared" si="0"/>
        <v>0</v>
      </c>
      <c r="F10" s="218">
        <f t="shared" si="1"/>
        <v>0</v>
      </c>
      <c r="G10" s="219"/>
      <c r="H10" s="220"/>
      <c r="I10" s="221">
        <f t="shared" si="2"/>
        <v>0</v>
      </c>
      <c r="J10" s="222">
        <f t="shared" si="2"/>
        <v>0</v>
      </c>
      <c r="K10" s="223"/>
      <c r="L10" s="224"/>
      <c r="M10" s="225">
        <f t="shared" si="3"/>
        <v>0</v>
      </c>
      <c r="N10" s="226">
        <f t="shared" si="3"/>
        <v>0</v>
      </c>
      <c r="O10" s="214"/>
      <c r="P10" s="227"/>
      <c r="Q10" s="228">
        <f t="shared" si="4"/>
        <v>0</v>
      </c>
      <c r="R10" s="218">
        <f t="shared" si="4"/>
        <v>0</v>
      </c>
      <c r="S10" s="229"/>
    </row>
    <row r="11" spans="1:49" ht="13.5" customHeight="1">
      <c r="A11" s="213"/>
      <c r="B11" s="214"/>
      <c r="C11" s="215"/>
      <c r="D11" s="216"/>
      <c r="E11" s="217">
        <f t="shared" si="0"/>
        <v>0</v>
      </c>
      <c r="F11" s="218">
        <f t="shared" si="1"/>
        <v>0</v>
      </c>
      <c r="G11" s="219"/>
      <c r="H11" s="220"/>
      <c r="I11" s="221">
        <f t="shared" si="2"/>
        <v>0</v>
      </c>
      <c r="J11" s="222">
        <f t="shared" si="2"/>
        <v>0</v>
      </c>
      <c r="K11" s="223"/>
      <c r="L11" s="224"/>
      <c r="M11" s="225">
        <f t="shared" si="3"/>
        <v>0</v>
      </c>
      <c r="N11" s="226">
        <f t="shared" si="3"/>
        <v>0</v>
      </c>
      <c r="O11" s="214"/>
      <c r="P11" s="227"/>
      <c r="Q11" s="228">
        <f t="shared" si="4"/>
        <v>0</v>
      </c>
      <c r="R11" s="218">
        <f t="shared" si="4"/>
        <v>0</v>
      </c>
      <c r="S11" s="229"/>
    </row>
    <row r="12" spans="1:49" ht="13.5" customHeight="1">
      <c r="A12" s="213"/>
      <c r="B12" s="214"/>
      <c r="C12" s="215"/>
      <c r="D12" s="216"/>
      <c r="E12" s="217">
        <f t="shared" si="0"/>
        <v>0</v>
      </c>
      <c r="F12" s="218">
        <f t="shared" si="1"/>
        <v>0</v>
      </c>
      <c r="G12" s="219"/>
      <c r="H12" s="220"/>
      <c r="I12" s="221">
        <f t="shared" si="2"/>
        <v>0</v>
      </c>
      <c r="J12" s="222">
        <f t="shared" si="2"/>
        <v>0</v>
      </c>
      <c r="K12" s="223"/>
      <c r="L12" s="224"/>
      <c r="M12" s="225">
        <f t="shared" si="3"/>
        <v>0</v>
      </c>
      <c r="N12" s="226">
        <f t="shared" si="3"/>
        <v>0</v>
      </c>
      <c r="O12" s="214"/>
      <c r="P12" s="227"/>
      <c r="Q12" s="228">
        <f t="shared" si="4"/>
        <v>0</v>
      </c>
      <c r="R12" s="218">
        <f t="shared" si="4"/>
        <v>0</v>
      </c>
      <c r="S12" s="229"/>
    </row>
    <row r="13" spans="1:49" ht="13.5" customHeight="1">
      <c r="A13" s="213"/>
      <c r="B13" s="214"/>
      <c r="C13" s="215"/>
      <c r="D13" s="216"/>
      <c r="E13" s="217">
        <f t="shared" si="0"/>
        <v>0</v>
      </c>
      <c r="F13" s="218">
        <f t="shared" si="1"/>
        <v>0</v>
      </c>
      <c r="G13" s="219"/>
      <c r="H13" s="220"/>
      <c r="I13" s="221">
        <f t="shared" si="2"/>
        <v>0</v>
      </c>
      <c r="J13" s="222">
        <f t="shared" si="2"/>
        <v>0</v>
      </c>
      <c r="K13" s="223"/>
      <c r="L13" s="224"/>
      <c r="M13" s="225">
        <f t="shared" si="3"/>
        <v>0</v>
      </c>
      <c r="N13" s="226">
        <f t="shared" si="3"/>
        <v>0</v>
      </c>
      <c r="O13" s="214"/>
      <c r="P13" s="227"/>
      <c r="Q13" s="228">
        <f t="shared" si="4"/>
        <v>0</v>
      </c>
      <c r="R13" s="218">
        <f t="shared" si="4"/>
        <v>0</v>
      </c>
      <c r="S13" s="229"/>
    </row>
    <row r="14" spans="1:49" ht="13.5" customHeight="1">
      <c r="A14" s="213"/>
      <c r="B14" s="214"/>
      <c r="C14" s="215"/>
      <c r="D14" s="216"/>
      <c r="E14" s="217">
        <f t="shared" si="0"/>
        <v>0</v>
      </c>
      <c r="F14" s="218">
        <f t="shared" si="1"/>
        <v>0</v>
      </c>
      <c r="G14" s="219"/>
      <c r="H14" s="220"/>
      <c r="I14" s="221">
        <f t="shared" si="2"/>
        <v>0</v>
      </c>
      <c r="J14" s="222">
        <f t="shared" si="2"/>
        <v>0</v>
      </c>
      <c r="K14" s="223"/>
      <c r="L14" s="224"/>
      <c r="M14" s="225">
        <f t="shared" si="3"/>
        <v>0</v>
      </c>
      <c r="N14" s="226">
        <f t="shared" si="3"/>
        <v>0</v>
      </c>
      <c r="O14" s="214"/>
      <c r="P14" s="227"/>
      <c r="Q14" s="228">
        <f t="shared" si="4"/>
        <v>0</v>
      </c>
      <c r="R14" s="218">
        <f t="shared" si="4"/>
        <v>0</v>
      </c>
      <c r="S14" s="229"/>
    </row>
    <row r="15" spans="1:49" ht="13.5" customHeight="1">
      <c r="A15" s="213"/>
      <c r="B15" s="214"/>
      <c r="C15" s="215"/>
      <c r="D15" s="216"/>
      <c r="E15" s="217">
        <f t="shared" si="0"/>
        <v>0</v>
      </c>
      <c r="F15" s="218">
        <f t="shared" si="1"/>
        <v>0</v>
      </c>
      <c r="G15" s="219"/>
      <c r="H15" s="220"/>
      <c r="I15" s="221">
        <f t="shared" si="2"/>
        <v>0</v>
      </c>
      <c r="J15" s="222">
        <f t="shared" si="2"/>
        <v>0</v>
      </c>
      <c r="K15" s="223"/>
      <c r="L15" s="224"/>
      <c r="M15" s="225">
        <f t="shared" si="3"/>
        <v>0</v>
      </c>
      <c r="N15" s="226">
        <f t="shared" si="3"/>
        <v>0</v>
      </c>
      <c r="O15" s="214"/>
      <c r="P15" s="227"/>
      <c r="Q15" s="228">
        <f t="shared" si="4"/>
        <v>0</v>
      </c>
      <c r="R15" s="218">
        <f t="shared" si="4"/>
        <v>0</v>
      </c>
      <c r="S15" s="230"/>
    </row>
    <row r="16" spans="1:49" ht="13.5" customHeight="1">
      <c r="A16" s="213"/>
      <c r="B16" s="214"/>
      <c r="C16" s="215"/>
      <c r="D16" s="216"/>
      <c r="E16" s="217">
        <f t="shared" si="0"/>
        <v>0</v>
      </c>
      <c r="F16" s="218">
        <f t="shared" si="1"/>
        <v>0</v>
      </c>
      <c r="G16" s="219"/>
      <c r="H16" s="220"/>
      <c r="I16" s="221">
        <f t="shared" si="2"/>
        <v>0</v>
      </c>
      <c r="J16" s="222">
        <f t="shared" si="2"/>
        <v>0</v>
      </c>
      <c r="K16" s="223"/>
      <c r="L16" s="224"/>
      <c r="M16" s="225">
        <f t="shared" si="3"/>
        <v>0</v>
      </c>
      <c r="N16" s="226">
        <f t="shared" si="3"/>
        <v>0</v>
      </c>
      <c r="O16" s="214"/>
      <c r="P16" s="227"/>
      <c r="Q16" s="228">
        <f t="shared" si="4"/>
        <v>0</v>
      </c>
      <c r="R16" s="218">
        <f t="shared" si="4"/>
        <v>0</v>
      </c>
      <c r="S16" s="229"/>
    </row>
    <row r="17" spans="1:19" ht="13.5" customHeight="1">
      <c r="A17" s="213"/>
      <c r="B17" s="214"/>
      <c r="C17" s="215"/>
      <c r="D17" s="216"/>
      <c r="E17" s="217">
        <f t="shared" si="0"/>
        <v>0</v>
      </c>
      <c r="F17" s="218">
        <f t="shared" si="1"/>
        <v>0</v>
      </c>
      <c r="G17" s="219"/>
      <c r="H17" s="220"/>
      <c r="I17" s="221">
        <f t="shared" si="2"/>
        <v>0</v>
      </c>
      <c r="J17" s="222">
        <f t="shared" si="2"/>
        <v>0</v>
      </c>
      <c r="K17" s="223"/>
      <c r="L17" s="224"/>
      <c r="M17" s="225">
        <f t="shared" si="3"/>
        <v>0</v>
      </c>
      <c r="N17" s="226">
        <f t="shared" si="3"/>
        <v>0</v>
      </c>
      <c r="O17" s="214"/>
      <c r="P17" s="227"/>
      <c r="Q17" s="228">
        <f t="shared" si="4"/>
        <v>0</v>
      </c>
      <c r="R17" s="218">
        <f t="shared" si="4"/>
        <v>0</v>
      </c>
      <c r="S17" s="229"/>
    </row>
    <row r="18" spans="1:19" ht="13.5" customHeight="1">
      <c r="A18" s="213"/>
      <c r="B18" s="214"/>
      <c r="C18" s="215"/>
      <c r="D18" s="216"/>
      <c r="E18" s="217">
        <f t="shared" si="0"/>
        <v>0</v>
      </c>
      <c r="F18" s="218">
        <f t="shared" si="1"/>
        <v>0</v>
      </c>
      <c r="G18" s="219"/>
      <c r="H18" s="220"/>
      <c r="I18" s="221">
        <f t="shared" si="2"/>
        <v>0</v>
      </c>
      <c r="J18" s="222">
        <f t="shared" si="2"/>
        <v>0</v>
      </c>
      <c r="K18" s="223"/>
      <c r="L18" s="224"/>
      <c r="M18" s="225">
        <f t="shared" si="3"/>
        <v>0</v>
      </c>
      <c r="N18" s="226">
        <f t="shared" si="3"/>
        <v>0</v>
      </c>
      <c r="O18" s="214"/>
      <c r="P18" s="227"/>
      <c r="Q18" s="228">
        <f t="shared" si="4"/>
        <v>0</v>
      </c>
      <c r="R18" s="218">
        <f t="shared" si="4"/>
        <v>0</v>
      </c>
      <c r="S18" s="230"/>
    </row>
    <row r="19" spans="1:19" ht="13.5" customHeight="1" thickBot="1">
      <c r="A19" s="231" t="s">
        <v>287</v>
      </c>
      <c r="B19" s="232"/>
      <c r="C19" s="233"/>
      <c r="D19" s="204">
        <f>SUM(D9:D18)</f>
        <v>0</v>
      </c>
      <c r="E19" s="234">
        <f>SUM(E9:E18)</f>
        <v>0</v>
      </c>
      <c r="F19" s="235">
        <f>SUM(F9:F18)</f>
        <v>0</v>
      </c>
      <c r="G19" s="232"/>
      <c r="H19" s="233"/>
      <c r="I19" s="236">
        <f>SUM(I9:I18)</f>
        <v>0</v>
      </c>
      <c r="J19" s="237">
        <f>SUM(J9:J18)</f>
        <v>0</v>
      </c>
      <c r="K19" s="238"/>
      <c r="L19" s="239"/>
      <c r="M19" s="240">
        <f>SUM(M9:M18)</f>
        <v>0</v>
      </c>
      <c r="N19" s="241">
        <f>SUM(N9:N18)</f>
        <v>0</v>
      </c>
      <c r="O19" s="242"/>
      <c r="P19" s="243"/>
      <c r="Q19" s="244">
        <f>SUM(Q9:Q18)</f>
        <v>0</v>
      </c>
      <c r="R19" s="235">
        <f>SUM(R9:R18)</f>
        <v>0</v>
      </c>
      <c r="S19" s="230"/>
    </row>
    <row r="20" spans="1:19" ht="13.5" customHeight="1" thickTop="1">
      <c r="A20" s="245" t="s">
        <v>288</v>
      </c>
      <c r="B20" s="246"/>
      <c r="C20" s="247"/>
      <c r="D20" s="247"/>
      <c r="E20" s="725"/>
      <c r="F20" s="735"/>
      <c r="G20" s="209"/>
      <c r="H20" s="210"/>
      <c r="I20" s="210"/>
      <c r="J20" s="210"/>
      <c r="K20" s="248"/>
      <c r="L20" s="249"/>
      <c r="M20" s="249"/>
      <c r="N20" s="249"/>
      <c r="O20" s="209"/>
      <c r="P20" s="210"/>
      <c r="Q20" s="210"/>
      <c r="R20" s="210"/>
      <c r="S20" s="212"/>
    </row>
    <row r="21" spans="1:19" ht="13.5" customHeight="1">
      <c r="A21" s="213"/>
      <c r="B21" s="214"/>
      <c r="C21" s="215"/>
      <c r="D21" s="216"/>
      <c r="E21" s="217">
        <f t="shared" ref="E21:E30" si="5">+B21*D21</f>
        <v>0</v>
      </c>
      <c r="F21" s="218">
        <f t="shared" ref="F21:F30" si="6">+C21*D21</f>
        <v>0</v>
      </c>
      <c r="G21" s="223"/>
      <c r="H21" s="250"/>
      <c r="I21" s="225">
        <f t="shared" ref="I21:I30" si="7">+D21*G21</f>
        <v>0</v>
      </c>
      <c r="J21" s="226">
        <f t="shared" ref="J21:J30" si="8">+D21*H21</f>
        <v>0</v>
      </c>
      <c r="K21" s="223"/>
      <c r="L21" s="250"/>
      <c r="M21" s="225">
        <f t="shared" ref="M21:N30" si="9">+K21*$D21</f>
        <v>0</v>
      </c>
      <c r="N21" s="226">
        <f t="shared" si="9"/>
        <v>0</v>
      </c>
      <c r="O21" s="251"/>
      <c r="P21" s="252"/>
      <c r="Q21" s="253"/>
      <c r="R21" s="254"/>
      <c r="S21" s="732"/>
    </row>
    <row r="22" spans="1:19" ht="13.5" customHeight="1">
      <c r="A22" s="213"/>
      <c r="B22" s="214"/>
      <c r="C22" s="215"/>
      <c r="D22" s="216"/>
      <c r="E22" s="217">
        <f t="shared" si="5"/>
        <v>0</v>
      </c>
      <c r="F22" s="218">
        <f t="shared" si="6"/>
        <v>0</v>
      </c>
      <c r="G22" s="223"/>
      <c r="H22" s="250"/>
      <c r="I22" s="225">
        <f t="shared" si="7"/>
        <v>0</v>
      </c>
      <c r="J22" s="226">
        <f t="shared" si="8"/>
        <v>0</v>
      </c>
      <c r="K22" s="223"/>
      <c r="L22" s="250"/>
      <c r="M22" s="225">
        <f t="shared" si="9"/>
        <v>0</v>
      </c>
      <c r="N22" s="226">
        <f t="shared" si="9"/>
        <v>0</v>
      </c>
      <c r="O22" s="251"/>
      <c r="P22" s="252"/>
      <c r="Q22" s="253"/>
      <c r="R22" s="254"/>
      <c r="S22" s="732"/>
    </row>
    <row r="23" spans="1:19" ht="13.5" customHeight="1">
      <c r="A23" s="213"/>
      <c r="B23" s="214"/>
      <c r="C23" s="215"/>
      <c r="D23" s="216"/>
      <c r="E23" s="217">
        <f t="shared" si="5"/>
        <v>0</v>
      </c>
      <c r="F23" s="218">
        <f t="shared" si="6"/>
        <v>0</v>
      </c>
      <c r="G23" s="223"/>
      <c r="H23" s="250"/>
      <c r="I23" s="225">
        <f t="shared" si="7"/>
        <v>0</v>
      </c>
      <c r="J23" s="226">
        <f t="shared" si="8"/>
        <v>0</v>
      </c>
      <c r="K23" s="223"/>
      <c r="L23" s="250"/>
      <c r="M23" s="225">
        <f t="shared" si="9"/>
        <v>0</v>
      </c>
      <c r="N23" s="226">
        <f t="shared" si="9"/>
        <v>0</v>
      </c>
      <c r="O23" s="251"/>
      <c r="P23" s="252"/>
      <c r="Q23" s="253"/>
      <c r="R23" s="254"/>
      <c r="S23" s="732"/>
    </row>
    <row r="24" spans="1:19" ht="13.5" customHeight="1">
      <c r="A24" s="213"/>
      <c r="B24" s="214"/>
      <c r="C24" s="215"/>
      <c r="D24" s="216"/>
      <c r="E24" s="217">
        <f t="shared" si="5"/>
        <v>0</v>
      </c>
      <c r="F24" s="218">
        <f t="shared" si="6"/>
        <v>0</v>
      </c>
      <c r="G24" s="223"/>
      <c r="H24" s="250"/>
      <c r="I24" s="225">
        <f t="shared" si="7"/>
        <v>0</v>
      </c>
      <c r="J24" s="226">
        <f t="shared" si="8"/>
        <v>0</v>
      </c>
      <c r="K24" s="223"/>
      <c r="L24" s="250"/>
      <c r="M24" s="225">
        <f t="shared" si="9"/>
        <v>0</v>
      </c>
      <c r="N24" s="226">
        <f t="shared" si="9"/>
        <v>0</v>
      </c>
      <c r="O24" s="251"/>
      <c r="P24" s="252"/>
      <c r="Q24" s="253"/>
      <c r="R24" s="254"/>
      <c r="S24" s="732"/>
    </row>
    <row r="25" spans="1:19" ht="13.5" customHeight="1">
      <c r="A25" s="213"/>
      <c r="B25" s="214"/>
      <c r="C25" s="215"/>
      <c r="D25" s="216"/>
      <c r="E25" s="217">
        <f t="shared" si="5"/>
        <v>0</v>
      </c>
      <c r="F25" s="218">
        <f t="shared" si="6"/>
        <v>0</v>
      </c>
      <c r="G25" s="223"/>
      <c r="H25" s="250"/>
      <c r="I25" s="225">
        <f t="shared" si="7"/>
        <v>0</v>
      </c>
      <c r="J25" s="226">
        <f t="shared" si="8"/>
        <v>0</v>
      </c>
      <c r="K25" s="223"/>
      <c r="L25" s="250"/>
      <c r="M25" s="225">
        <f t="shared" si="9"/>
        <v>0</v>
      </c>
      <c r="N25" s="226">
        <f t="shared" si="9"/>
        <v>0</v>
      </c>
      <c r="O25" s="251"/>
      <c r="P25" s="252"/>
      <c r="Q25" s="253"/>
      <c r="R25" s="254"/>
      <c r="S25" s="732"/>
    </row>
    <row r="26" spans="1:19" ht="13.5" customHeight="1">
      <c r="A26" s="213"/>
      <c r="B26" s="214"/>
      <c r="C26" s="215"/>
      <c r="D26" s="216"/>
      <c r="E26" s="217">
        <f t="shared" si="5"/>
        <v>0</v>
      </c>
      <c r="F26" s="218">
        <f t="shared" si="6"/>
        <v>0</v>
      </c>
      <c r="G26" s="223"/>
      <c r="H26" s="250"/>
      <c r="I26" s="225">
        <f t="shared" si="7"/>
        <v>0</v>
      </c>
      <c r="J26" s="226">
        <f t="shared" si="8"/>
        <v>0</v>
      </c>
      <c r="K26" s="223"/>
      <c r="L26" s="250"/>
      <c r="M26" s="225">
        <f t="shared" si="9"/>
        <v>0</v>
      </c>
      <c r="N26" s="226">
        <f t="shared" si="9"/>
        <v>0</v>
      </c>
      <c r="O26" s="251"/>
      <c r="P26" s="252"/>
      <c r="Q26" s="253"/>
      <c r="R26" s="254"/>
      <c r="S26" s="732"/>
    </row>
    <row r="27" spans="1:19" ht="13.5" customHeight="1">
      <c r="A27" s="213"/>
      <c r="B27" s="214"/>
      <c r="C27" s="215"/>
      <c r="D27" s="216"/>
      <c r="E27" s="217">
        <f t="shared" si="5"/>
        <v>0</v>
      </c>
      <c r="F27" s="218">
        <f t="shared" si="6"/>
        <v>0</v>
      </c>
      <c r="G27" s="223"/>
      <c r="H27" s="250"/>
      <c r="I27" s="225">
        <f t="shared" si="7"/>
        <v>0</v>
      </c>
      <c r="J27" s="226">
        <f t="shared" si="8"/>
        <v>0</v>
      </c>
      <c r="K27" s="223"/>
      <c r="L27" s="250"/>
      <c r="M27" s="225">
        <f t="shared" si="9"/>
        <v>0</v>
      </c>
      <c r="N27" s="226">
        <f t="shared" si="9"/>
        <v>0</v>
      </c>
      <c r="O27" s="251"/>
      <c r="P27" s="252"/>
      <c r="Q27" s="253"/>
      <c r="R27" s="254"/>
      <c r="S27" s="732"/>
    </row>
    <row r="28" spans="1:19" ht="13.5" customHeight="1">
      <c r="A28" s="213"/>
      <c r="B28" s="214"/>
      <c r="C28" s="215"/>
      <c r="D28" s="216"/>
      <c r="E28" s="217">
        <f t="shared" si="5"/>
        <v>0</v>
      </c>
      <c r="F28" s="218">
        <f t="shared" si="6"/>
        <v>0</v>
      </c>
      <c r="G28" s="223"/>
      <c r="H28" s="250"/>
      <c r="I28" s="225">
        <f t="shared" si="7"/>
        <v>0</v>
      </c>
      <c r="J28" s="226">
        <f t="shared" si="8"/>
        <v>0</v>
      </c>
      <c r="K28" s="223"/>
      <c r="L28" s="250"/>
      <c r="M28" s="225">
        <f t="shared" si="9"/>
        <v>0</v>
      </c>
      <c r="N28" s="226">
        <f t="shared" si="9"/>
        <v>0</v>
      </c>
      <c r="O28" s="251"/>
      <c r="P28" s="252"/>
      <c r="Q28" s="253"/>
      <c r="R28" s="254"/>
      <c r="S28" s="732"/>
    </row>
    <row r="29" spans="1:19" ht="13.5" customHeight="1">
      <c r="A29" s="213"/>
      <c r="B29" s="214"/>
      <c r="C29" s="215"/>
      <c r="D29" s="216"/>
      <c r="E29" s="217">
        <f t="shared" si="5"/>
        <v>0</v>
      </c>
      <c r="F29" s="218">
        <f t="shared" si="6"/>
        <v>0</v>
      </c>
      <c r="G29" s="223"/>
      <c r="H29" s="250"/>
      <c r="I29" s="225">
        <f t="shared" si="7"/>
        <v>0</v>
      </c>
      <c r="J29" s="226">
        <f t="shared" si="8"/>
        <v>0</v>
      </c>
      <c r="K29" s="223"/>
      <c r="L29" s="250"/>
      <c r="M29" s="225">
        <f t="shared" si="9"/>
        <v>0</v>
      </c>
      <c r="N29" s="226">
        <f t="shared" si="9"/>
        <v>0</v>
      </c>
      <c r="O29" s="251"/>
      <c r="P29" s="252"/>
      <c r="Q29" s="253"/>
      <c r="R29" s="254"/>
      <c r="S29" s="732"/>
    </row>
    <row r="30" spans="1:19" ht="13.5" customHeight="1">
      <c r="A30" s="213"/>
      <c r="B30" s="214"/>
      <c r="C30" s="215"/>
      <c r="D30" s="216"/>
      <c r="E30" s="217">
        <f t="shared" si="5"/>
        <v>0</v>
      </c>
      <c r="F30" s="218">
        <f t="shared" si="6"/>
        <v>0</v>
      </c>
      <c r="G30" s="223"/>
      <c r="H30" s="250"/>
      <c r="I30" s="225">
        <f t="shared" si="7"/>
        <v>0</v>
      </c>
      <c r="J30" s="226">
        <f t="shared" si="8"/>
        <v>0</v>
      </c>
      <c r="K30" s="223"/>
      <c r="L30" s="250"/>
      <c r="M30" s="225">
        <f t="shared" si="9"/>
        <v>0</v>
      </c>
      <c r="N30" s="226">
        <f t="shared" si="9"/>
        <v>0</v>
      </c>
      <c r="O30" s="251"/>
      <c r="P30" s="252"/>
      <c r="Q30" s="253"/>
      <c r="R30" s="254"/>
      <c r="S30" s="255"/>
    </row>
    <row r="31" spans="1:19" ht="13.5" customHeight="1" thickBot="1">
      <c r="A31" s="256" t="s">
        <v>289</v>
      </c>
      <c r="B31" s="232"/>
      <c r="C31" s="233"/>
      <c r="D31" s="257">
        <f>SUM(D21:D30)</f>
        <v>0</v>
      </c>
      <c r="E31" s="234">
        <f>SUM(E21:E30)</f>
        <v>0</v>
      </c>
      <c r="F31" s="235">
        <f>SUM(F21:F30)</f>
        <v>0</v>
      </c>
      <c r="G31" s="238"/>
      <c r="H31" s="258"/>
      <c r="I31" s="240">
        <f>SUM(I21:I30)</f>
        <v>0</v>
      </c>
      <c r="J31" s="241">
        <f>SUM(J21:J30)</f>
        <v>0</v>
      </c>
      <c r="K31" s="238"/>
      <c r="L31" s="258"/>
      <c r="M31" s="240">
        <f>SUM(M21:M30)</f>
        <v>0</v>
      </c>
      <c r="N31" s="241">
        <f>SUM(N21:N30)</f>
        <v>0</v>
      </c>
      <c r="O31" s="259"/>
      <c r="P31" s="260"/>
      <c r="Q31" s="261"/>
      <c r="R31" s="262"/>
      <c r="S31" s="263"/>
    </row>
    <row r="32" spans="1:19" ht="13.5" customHeight="1" thickTop="1" thickBot="1">
      <c r="A32" s="264" t="s">
        <v>260</v>
      </c>
      <c r="B32" s="265"/>
      <c r="C32" s="266"/>
      <c r="D32" s="267"/>
      <c r="E32" s="265"/>
      <c r="F32" s="268"/>
      <c r="G32" s="265"/>
      <c r="H32" s="266"/>
      <c r="I32" s="269">
        <f>+I19+I31</f>
        <v>0</v>
      </c>
      <c r="J32" s="269">
        <f>+J19+J31</f>
        <v>0</v>
      </c>
      <c r="K32" s="270"/>
      <c r="L32" s="271"/>
      <c r="M32" s="269">
        <f>+M19+M31</f>
        <v>0</v>
      </c>
      <c r="N32" s="269">
        <f>+N19+N31</f>
        <v>0</v>
      </c>
      <c r="O32" s="265"/>
      <c r="P32" s="266"/>
      <c r="Q32" s="272">
        <f>+Q19</f>
        <v>0</v>
      </c>
      <c r="R32" s="273">
        <f>+R19</f>
        <v>0</v>
      </c>
      <c r="S32" s="274"/>
    </row>
    <row r="33" spans="1:45" ht="13.5" customHeight="1" thickTop="1" thickBot="1">
      <c r="A33" s="202" t="s">
        <v>290</v>
      </c>
      <c r="B33" s="275">
        <f>MAX(I32:J32)</f>
        <v>0</v>
      </c>
      <c r="C33" s="276" t="s">
        <v>291</v>
      </c>
      <c r="D33" s="717"/>
      <c r="E33" s="277" t="s">
        <v>799</v>
      </c>
      <c r="F33" s="717"/>
      <c r="G33" s="717"/>
      <c r="H33" s="717"/>
      <c r="I33" s="717"/>
      <c r="J33" s="717"/>
      <c r="K33" s="717"/>
      <c r="L33" s="717"/>
      <c r="M33" s="278"/>
      <c r="N33" s="278"/>
      <c r="O33" s="278"/>
      <c r="P33" s="278"/>
      <c r="Q33" s="717"/>
      <c r="R33" s="717"/>
      <c r="S33" s="718"/>
    </row>
    <row r="34" spans="1:45" ht="13.5" customHeight="1" thickTop="1">
      <c r="A34" s="279" t="s">
        <v>402</v>
      </c>
      <c r="B34" s="280"/>
      <c r="C34" s="281"/>
      <c r="D34" s="195"/>
      <c r="E34" s="282"/>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283"/>
      <c r="AF34" s="283"/>
      <c r="AG34" s="283"/>
      <c r="AH34" s="283"/>
      <c r="AI34" s="283"/>
      <c r="AJ34" s="283"/>
      <c r="AK34" s="283"/>
      <c r="AL34" s="283"/>
      <c r="AM34" s="195"/>
      <c r="AN34" s="195"/>
      <c r="AO34" s="195"/>
      <c r="AP34" s="195"/>
      <c r="AQ34" s="195"/>
      <c r="AR34" s="195"/>
      <c r="AS34" s="195"/>
    </row>
    <row r="35" spans="1:45" ht="13.5" customHeight="1">
      <c r="A35" s="279" t="s">
        <v>797</v>
      </c>
      <c r="B35" s="280"/>
      <c r="C35" s="281"/>
      <c r="D35" s="195"/>
      <c r="E35" s="282"/>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283"/>
      <c r="AF35" s="283"/>
      <c r="AG35" s="283"/>
      <c r="AH35" s="283"/>
      <c r="AI35" s="283"/>
      <c r="AJ35" s="283"/>
      <c r="AK35" s="283"/>
      <c r="AL35" s="283"/>
      <c r="AM35" s="195"/>
      <c r="AN35" s="195"/>
      <c r="AO35" s="195"/>
      <c r="AP35" s="195"/>
      <c r="AQ35" s="195"/>
      <c r="AR35" s="195"/>
      <c r="AS35" s="195"/>
    </row>
    <row r="36" spans="1:45" ht="13.5" customHeight="1">
      <c r="A36" s="279" t="s">
        <v>798</v>
      </c>
      <c r="B36" s="280"/>
      <c r="C36" s="281"/>
      <c r="D36" s="195"/>
      <c r="E36" s="282"/>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283"/>
      <c r="AF36" s="283"/>
      <c r="AG36" s="283"/>
      <c r="AH36" s="283"/>
      <c r="AI36" s="283"/>
      <c r="AJ36" s="283"/>
      <c r="AK36" s="283"/>
      <c r="AL36" s="283"/>
      <c r="AM36" s="195"/>
      <c r="AN36" s="195"/>
      <c r="AO36" s="195"/>
      <c r="AP36" s="195"/>
      <c r="AQ36" s="195"/>
      <c r="AR36" s="195"/>
      <c r="AS36" s="195"/>
    </row>
    <row r="37" spans="1:45" ht="13.5" customHeight="1" thickBot="1">
      <c r="A37" s="183" t="s">
        <v>292</v>
      </c>
    </row>
    <row r="38" spans="1:45" ht="13.5" customHeight="1" thickTop="1" thickBot="1">
      <c r="A38" s="284"/>
      <c r="B38" s="285"/>
      <c r="C38" s="286"/>
      <c r="D38" s="1086" t="s">
        <v>293</v>
      </c>
      <c r="E38" s="1086"/>
      <c r="F38" s="1086"/>
      <c r="G38" s="1087"/>
      <c r="H38" s="1088" t="s">
        <v>294</v>
      </c>
      <c r="I38" s="1086"/>
      <c r="J38" s="1086"/>
      <c r="K38" s="1087"/>
      <c r="L38" s="1088" t="s">
        <v>295</v>
      </c>
      <c r="M38" s="1086"/>
      <c r="N38" s="1086"/>
      <c r="O38" s="1087"/>
      <c r="P38" s="1089" t="s">
        <v>259</v>
      </c>
      <c r="Q38" s="1090"/>
      <c r="R38" s="284" t="s">
        <v>271</v>
      </c>
      <c r="S38" s="285"/>
      <c r="T38" s="286"/>
      <c r="V38" s="183" t="s">
        <v>296</v>
      </c>
    </row>
    <row r="39" spans="1:45" ht="13.5" customHeight="1" thickBot="1">
      <c r="A39" s="287"/>
      <c r="B39" s="288"/>
      <c r="C39" s="289"/>
      <c r="D39" s="290" t="s">
        <v>297</v>
      </c>
      <c r="E39" s="291" t="s">
        <v>298</v>
      </c>
      <c r="F39" s="291" t="s">
        <v>299</v>
      </c>
      <c r="G39" s="292" t="s">
        <v>300</v>
      </c>
      <c r="H39" s="291" t="s">
        <v>301</v>
      </c>
      <c r="I39" s="291" t="s">
        <v>302</v>
      </c>
      <c r="J39" s="291" t="s">
        <v>303</v>
      </c>
      <c r="K39" s="292" t="s">
        <v>304</v>
      </c>
      <c r="L39" s="293" t="s">
        <v>305</v>
      </c>
      <c r="M39" s="291" t="s">
        <v>306</v>
      </c>
      <c r="N39" s="291" t="s">
        <v>307</v>
      </c>
      <c r="O39" s="291" t="s">
        <v>308</v>
      </c>
      <c r="P39" s="1091"/>
      <c r="Q39" s="1092"/>
      <c r="R39" s="287"/>
      <c r="S39" s="288"/>
      <c r="T39" s="289"/>
      <c r="V39" s="1093" t="s">
        <v>309</v>
      </c>
      <c r="W39" s="1094"/>
      <c r="X39" s="1095"/>
    </row>
    <row r="40" spans="1:45" ht="13.5" customHeight="1" thickTop="1">
      <c r="A40" s="1096" t="s">
        <v>310</v>
      </c>
      <c r="B40" s="294" t="s">
        <v>283</v>
      </c>
      <c r="C40" s="295" t="s">
        <v>677</v>
      </c>
      <c r="D40" s="1097"/>
      <c r="E40" s="1098"/>
      <c r="F40" s="1098"/>
      <c r="G40" s="1099"/>
      <c r="H40" s="296"/>
      <c r="I40" s="296"/>
      <c r="J40" s="296"/>
      <c r="K40" s="297"/>
      <c r="L40" s="298"/>
      <c r="M40" s="299"/>
      <c r="N40" s="299"/>
      <c r="O40" s="299"/>
      <c r="P40" s="300"/>
      <c r="Q40" s="301"/>
      <c r="R40" s="1100" t="s">
        <v>678</v>
      </c>
      <c r="S40" s="1101"/>
      <c r="T40" s="1102"/>
      <c r="V40" s="1103" t="s">
        <v>293</v>
      </c>
      <c r="W40" s="302" t="s">
        <v>311</v>
      </c>
      <c r="X40" s="303">
        <f>+P58+P61</f>
        <v>0</v>
      </c>
    </row>
    <row r="41" spans="1:45" ht="13.5" customHeight="1">
      <c r="A41" s="1070"/>
      <c r="B41" s="726" t="s">
        <v>284</v>
      </c>
      <c r="C41" s="304" t="s">
        <v>679</v>
      </c>
      <c r="D41" s="1105"/>
      <c r="E41" s="1106"/>
      <c r="F41" s="1106"/>
      <c r="G41" s="1107"/>
      <c r="H41" s="1108"/>
      <c r="I41" s="1109"/>
      <c r="J41" s="1109"/>
      <c r="K41" s="1110"/>
      <c r="L41" s="305"/>
      <c r="M41" s="306"/>
      <c r="N41" s="306"/>
      <c r="O41" s="306"/>
      <c r="P41" s="307"/>
      <c r="Q41" s="308"/>
      <c r="R41" s="1111" t="s">
        <v>312</v>
      </c>
      <c r="S41" s="1112"/>
      <c r="T41" s="1113"/>
      <c r="V41" s="1104"/>
      <c r="W41" s="1114" t="s">
        <v>313</v>
      </c>
      <c r="X41" s="309">
        <f>+P59+P62-X43</f>
        <v>0</v>
      </c>
    </row>
    <row r="42" spans="1:45" ht="13.5" customHeight="1">
      <c r="A42" s="1117" t="s">
        <v>314</v>
      </c>
      <c r="B42" s="310" t="s">
        <v>315</v>
      </c>
      <c r="C42" s="311" t="s">
        <v>316</v>
      </c>
      <c r="D42" s="312">
        <v>15</v>
      </c>
      <c r="E42" s="313">
        <v>14</v>
      </c>
      <c r="F42" s="313">
        <v>6</v>
      </c>
      <c r="G42" s="314">
        <v>15</v>
      </c>
      <c r="H42" s="313">
        <v>12</v>
      </c>
      <c r="I42" s="313">
        <v>17</v>
      </c>
      <c r="J42" s="313">
        <v>19</v>
      </c>
      <c r="K42" s="314">
        <v>14</v>
      </c>
      <c r="L42" s="315"/>
      <c r="M42" s="316"/>
      <c r="N42" s="316"/>
      <c r="O42" s="316"/>
      <c r="P42" s="317"/>
      <c r="Q42" s="318"/>
      <c r="R42" s="319"/>
      <c r="S42" s="279"/>
      <c r="T42" s="320"/>
      <c r="V42" s="321" t="s">
        <v>294</v>
      </c>
      <c r="W42" s="1115"/>
      <c r="X42" s="322">
        <f>+Q60+Q63</f>
        <v>0</v>
      </c>
    </row>
    <row r="43" spans="1:45" ht="13.5" customHeight="1">
      <c r="A43" s="1118"/>
      <c r="B43" s="323" t="s">
        <v>317</v>
      </c>
      <c r="C43" s="304" t="s">
        <v>318</v>
      </c>
      <c r="D43" s="1120">
        <v>8</v>
      </c>
      <c r="E43" s="1121"/>
      <c r="F43" s="1121"/>
      <c r="G43" s="1122"/>
      <c r="H43" s="1120">
        <v>8</v>
      </c>
      <c r="I43" s="1121"/>
      <c r="J43" s="1121"/>
      <c r="K43" s="1122"/>
      <c r="L43" s="315"/>
      <c r="M43" s="316"/>
      <c r="N43" s="316"/>
      <c r="O43" s="316"/>
      <c r="P43" s="317"/>
      <c r="Q43" s="318"/>
      <c r="R43" s="319"/>
      <c r="S43" s="279"/>
      <c r="T43" s="320"/>
      <c r="V43" s="324" t="s">
        <v>295</v>
      </c>
      <c r="W43" s="1116"/>
      <c r="X43" s="325">
        <f>SUM(L59:O63)</f>
        <v>0</v>
      </c>
      <c r="Y43" s="326"/>
    </row>
    <row r="44" spans="1:45" ht="13.5" customHeight="1" thickBot="1">
      <c r="A44" s="1118"/>
      <c r="B44" s="1123" t="s">
        <v>283</v>
      </c>
      <c r="C44" s="311" t="s">
        <v>311</v>
      </c>
      <c r="D44" s="327"/>
      <c r="E44" s="328">
        <f>+E42*$D$43</f>
        <v>112</v>
      </c>
      <c r="F44" s="328">
        <f>+F42*$D$43</f>
        <v>48</v>
      </c>
      <c r="G44" s="329">
        <f>+G42*$D$43</f>
        <v>120</v>
      </c>
      <c r="H44" s="330"/>
      <c r="I44" s="330"/>
      <c r="J44" s="330"/>
      <c r="K44" s="331"/>
      <c r="L44" s="330"/>
      <c r="M44" s="330"/>
      <c r="N44" s="330"/>
      <c r="O44" s="330"/>
      <c r="P44" s="332">
        <f>SUM(D44:O44)</f>
        <v>280</v>
      </c>
      <c r="Q44" s="1125">
        <f>+SUM(P44:P45)</f>
        <v>400</v>
      </c>
      <c r="R44" s="333"/>
      <c r="S44" s="334"/>
      <c r="T44" s="311"/>
      <c r="V44" s="1127" t="s">
        <v>259</v>
      </c>
      <c r="W44" s="1128"/>
      <c r="X44" s="335">
        <f>+SUM(Q58:Q63)</f>
        <v>0</v>
      </c>
      <c r="Y44" s="326"/>
    </row>
    <row r="45" spans="1:45" ht="13.5" customHeight="1" thickTop="1">
      <c r="A45" s="1118"/>
      <c r="B45" s="1124"/>
      <c r="C45" s="336" t="s">
        <v>313</v>
      </c>
      <c r="D45" s="337">
        <f>+D42*D43</f>
        <v>120</v>
      </c>
      <c r="E45" s="338"/>
      <c r="F45" s="338"/>
      <c r="G45" s="339"/>
      <c r="H45" s="338"/>
      <c r="I45" s="338"/>
      <c r="J45" s="338"/>
      <c r="K45" s="339"/>
      <c r="L45" s="338"/>
      <c r="M45" s="338"/>
      <c r="N45" s="338"/>
      <c r="O45" s="338"/>
      <c r="P45" s="340">
        <f>SUM(D45:O45)</f>
        <v>120</v>
      </c>
      <c r="Q45" s="1126"/>
      <c r="R45" s="341"/>
      <c r="S45" s="342"/>
      <c r="T45" s="343"/>
      <c r="V45" s="1129" t="s">
        <v>319</v>
      </c>
      <c r="W45" s="1130"/>
      <c r="X45" s="1131"/>
    </row>
    <row r="46" spans="1:45" ht="13.5" customHeight="1">
      <c r="A46" s="1119"/>
      <c r="B46" s="344" t="s">
        <v>284</v>
      </c>
      <c r="C46" s="735" t="s">
        <v>313</v>
      </c>
      <c r="D46" s="345"/>
      <c r="E46" s="346"/>
      <c r="F46" s="346"/>
      <c r="G46" s="347"/>
      <c r="H46" s="348">
        <f>+H42*$H$43</f>
        <v>96</v>
      </c>
      <c r="I46" s="348">
        <f>+I42*$H$43</f>
        <v>136</v>
      </c>
      <c r="J46" s="348">
        <f>+J42*$H$43</f>
        <v>152</v>
      </c>
      <c r="K46" s="349">
        <f>+K42*$H$43</f>
        <v>112</v>
      </c>
      <c r="L46" s="345"/>
      <c r="M46" s="346"/>
      <c r="N46" s="346"/>
      <c r="O46" s="346"/>
      <c r="P46" s="350"/>
      <c r="Q46" s="351">
        <f>+SUM(D46:O46)</f>
        <v>496</v>
      </c>
      <c r="R46" s="352"/>
      <c r="S46" s="353"/>
      <c r="T46" s="304"/>
      <c r="V46" s="1103" t="s">
        <v>293</v>
      </c>
      <c r="W46" s="302" t="s">
        <v>311</v>
      </c>
      <c r="X46" s="303">
        <f>+P64</f>
        <v>0</v>
      </c>
    </row>
    <row r="47" spans="1:45" ht="13.5" customHeight="1">
      <c r="A47" s="1137" t="s">
        <v>320</v>
      </c>
      <c r="B47" s="1138"/>
      <c r="C47" s="1139"/>
      <c r="D47" s="354">
        <v>35</v>
      </c>
      <c r="E47" s="355">
        <v>70</v>
      </c>
      <c r="F47" s="355">
        <v>80</v>
      </c>
      <c r="G47" s="356">
        <v>50</v>
      </c>
      <c r="H47" s="355">
        <v>45</v>
      </c>
      <c r="I47" s="355">
        <v>60</v>
      </c>
      <c r="J47" s="355">
        <v>60</v>
      </c>
      <c r="K47" s="357">
        <v>35</v>
      </c>
      <c r="L47" s="358"/>
      <c r="M47" s="359"/>
      <c r="N47" s="359"/>
      <c r="O47" s="359"/>
      <c r="P47" s="729"/>
      <c r="Q47" s="730"/>
      <c r="R47" s="360"/>
      <c r="S47" s="361"/>
      <c r="T47" s="362"/>
      <c r="V47" s="1104"/>
      <c r="W47" s="1114" t="s">
        <v>313</v>
      </c>
      <c r="X47" s="309">
        <f>+P65</f>
        <v>0</v>
      </c>
    </row>
    <row r="48" spans="1:45" ht="13.5" customHeight="1">
      <c r="A48" s="1117" t="s">
        <v>321</v>
      </c>
      <c r="B48" s="1123" t="s">
        <v>283</v>
      </c>
      <c r="C48" s="311" t="s">
        <v>311</v>
      </c>
      <c r="D48" s="327"/>
      <c r="E48" s="363">
        <f>+E44*E47/100</f>
        <v>78.400000000000006</v>
      </c>
      <c r="F48" s="363">
        <f>+F44*F47/100</f>
        <v>38.4</v>
      </c>
      <c r="G48" s="364">
        <f>+G44*G47/100</f>
        <v>60</v>
      </c>
      <c r="H48" s="330"/>
      <c r="I48" s="330"/>
      <c r="J48" s="330"/>
      <c r="K48" s="331"/>
      <c r="L48" s="330"/>
      <c r="M48" s="330"/>
      <c r="N48" s="330"/>
      <c r="O48" s="330"/>
      <c r="P48" s="332">
        <f>SUM(D48:O48)</f>
        <v>176.8</v>
      </c>
      <c r="Q48" s="1125">
        <f>+SUM(P48:P49)</f>
        <v>218.8</v>
      </c>
      <c r="R48" s="333"/>
      <c r="S48" s="334"/>
      <c r="T48" s="311"/>
      <c r="V48" s="321" t="s">
        <v>294</v>
      </c>
      <c r="W48" s="1116"/>
      <c r="X48" s="322">
        <f>+Q66</f>
        <v>0</v>
      </c>
    </row>
    <row r="49" spans="1:25" ht="13.5" customHeight="1" thickBot="1">
      <c r="A49" s="1140"/>
      <c r="B49" s="1124"/>
      <c r="C49" s="336" t="s">
        <v>313</v>
      </c>
      <c r="D49" s="365">
        <f>+D47*D45/100</f>
        <v>42</v>
      </c>
      <c r="E49" s="338"/>
      <c r="F49" s="338"/>
      <c r="G49" s="339"/>
      <c r="H49" s="338"/>
      <c r="I49" s="338"/>
      <c r="J49" s="338"/>
      <c r="K49" s="339"/>
      <c r="L49" s="338"/>
      <c r="M49" s="338"/>
      <c r="N49" s="338"/>
      <c r="O49" s="338"/>
      <c r="P49" s="340">
        <f>SUM(D49:O49)</f>
        <v>42</v>
      </c>
      <c r="Q49" s="1126"/>
      <c r="R49" s="341"/>
      <c r="S49" s="342"/>
      <c r="T49" s="343"/>
      <c r="V49" s="1127" t="s">
        <v>259</v>
      </c>
      <c r="W49" s="1128"/>
      <c r="X49" s="335">
        <f>SUM(X46:X48)</f>
        <v>0</v>
      </c>
    </row>
    <row r="50" spans="1:25" ht="13.5" customHeight="1" thickTop="1" thickBot="1">
      <c r="A50" s="1070"/>
      <c r="B50" s="344" t="s">
        <v>284</v>
      </c>
      <c r="C50" s="735" t="s">
        <v>313</v>
      </c>
      <c r="D50" s="345"/>
      <c r="E50" s="346"/>
      <c r="F50" s="346"/>
      <c r="G50" s="347"/>
      <c r="H50" s="728">
        <f>+H46*H47/100</f>
        <v>43.2</v>
      </c>
      <c r="I50" s="728">
        <f>+I46*I47/100</f>
        <v>81.599999999999994</v>
      </c>
      <c r="J50" s="728">
        <f>+J46*J47/100</f>
        <v>91.2</v>
      </c>
      <c r="K50" s="366">
        <f>+K46*K47/100</f>
        <v>39.200000000000003</v>
      </c>
      <c r="L50" s="345"/>
      <c r="M50" s="346"/>
      <c r="N50" s="346"/>
      <c r="O50" s="346"/>
      <c r="P50" s="350"/>
      <c r="Q50" s="351">
        <f>+SUM(D50:O50)</f>
        <v>255.2</v>
      </c>
      <c r="R50" s="352"/>
      <c r="S50" s="353"/>
      <c r="T50" s="304"/>
      <c r="V50" s="1135" t="s">
        <v>322</v>
      </c>
      <c r="W50" s="1141"/>
      <c r="X50" s="1142"/>
    </row>
    <row r="51" spans="1:25" ht="13.5" customHeight="1">
      <c r="A51" s="1132" t="s">
        <v>323</v>
      </c>
      <c r="B51" s="1123" t="s">
        <v>283</v>
      </c>
      <c r="C51" s="311" t="s">
        <v>311</v>
      </c>
      <c r="D51" s="327"/>
      <c r="E51" s="363">
        <f>+D40*E48</f>
        <v>0</v>
      </c>
      <c r="F51" s="363">
        <f>+D40*F48</f>
        <v>0</v>
      </c>
      <c r="G51" s="364">
        <f>+D40*G48</f>
        <v>0</v>
      </c>
      <c r="H51" s="330"/>
      <c r="I51" s="330"/>
      <c r="J51" s="330"/>
      <c r="K51" s="331"/>
      <c r="L51" s="330"/>
      <c r="M51" s="330"/>
      <c r="N51" s="330"/>
      <c r="O51" s="330"/>
      <c r="P51" s="332">
        <f>SUM(D51:O51)</f>
        <v>0</v>
      </c>
      <c r="Q51" s="1125">
        <f>+SUM(P51:P52)</f>
        <v>0</v>
      </c>
      <c r="R51" s="333"/>
      <c r="S51" s="334"/>
      <c r="T51" s="311"/>
      <c r="V51" s="1133" t="s">
        <v>293</v>
      </c>
      <c r="W51" s="1134"/>
      <c r="X51" s="367">
        <f>+X40+X41+X46+X47</f>
        <v>0</v>
      </c>
    </row>
    <row r="52" spans="1:25" ht="13.5" customHeight="1" thickBot="1">
      <c r="A52" s="1072"/>
      <c r="B52" s="1124"/>
      <c r="C52" s="336" t="s">
        <v>313</v>
      </c>
      <c r="D52" s="365">
        <f>+D40*D49</f>
        <v>0</v>
      </c>
      <c r="E52" s="338"/>
      <c r="F52" s="338"/>
      <c r="G52" s="339"/>
      <c r="H52" s="338"/>
      <c r="I52" s="338"/>
      <c r="J52" s="338"/>
      <c r="K52" s="339"/>
      <c r="L52" s="338"/>
      <c r="M52" s="338"/>
      <c r="N52" s="338"/>
      <c r="O52" s="338"/>
      <c r="P52" s="340">
        <f>SUM(D52:O52)</f>
        <v>0</v>
      </c>
      <c r="Q52" s="1126"/>
      <c r="R52" s="341"/>
      <c r="S52" s="342"/>
      <c r="T52" s="343"/>
      <c r="V52" s="1127" t="s">
        <v>294</v>
      </c>
      <c r="W52" s="1128"/>
      <c r="X52" s="335">
        <f>+X42+X48</f>
        <v>0</v>
      </c>
    </row>
    <row r="53" spans="1:25" ht="13.5" customHeight="1" thickTop="1" thickBot="1">
      <c r="A53" s="1072"/>
      <c r="B53" s="368" t="s">
        <v>284</v>
      </c>
      <c r="C53" s="369" t="s">
        <v>313</v>
      </c>
      <c r="D53" s="370"/>
      <c r="E53" s="371"/>
      <c r="F53" s="371"/>
      <c r="G53" s="372"/>
      <c r="H53" s="373">
        <f>+$H$41*H50</f>
        <v>0</v>
      </c>
      <c r="I53" s="373">
        <f>+$H$41*I50</f>
        <v>0</v>
      </c>
      <c r="J53" s="373">
        <f>+$H$41*J50</f>
        <v>0</v>
      </c>
      <c r="K53" s="374">
        <f>+$H$41*K50</f>
        <v>0</v>
      </c>
      <c r="L53" s="345"/>
      <c r="M53" s="346"/>
      <c r="N53" s="346"/>
      <c r="O53" s="346"/>
      <c r="P53" s="350"/>
      <c r="Q53" s="375">
        <f>+SUM(D53:O53)</f>
        <v>0</v>
      </c>
      <c r="R53" s="352"/>
      <c r="S53" s="353"/>
      <c r="T53" s="304"/>
      <c r="V53" s="1135" t="s">
        <v>259</v>
      </c>
      <c r="W53" s="1136"/>
      <c r="X53" s="376">
        <f>SUM(X51:X52)</f>
        <v>0</v>
      </c>
    </row>
    <row r="54" spans="1:25" ht="13.5" customHeight="1">
      <c r="A54" s="1132" t="s">
        <v>324</v>
      </c>
      <c r="B54" s="1168" t="s">
        <v>283</v>
      </c>
      <c r="C54" s="377" t="s">
        <v>311</v>
      </c>
      <c r="D54" s="327"/>
      <c r="E54" s="328">
        <f>31*24-E44</f>
        <v>632</v>
      </c>
      <c r="F54" s="328">
        <f>31*24-F44</f>
        <v>696</v>
      </c>
      <c r="G54" s="329">
        <f>30*24-G44</f>
        <v>600</v>
      </c>
      <c r="H54" s="330"/>
      <c r="I54" s="330"/>
      <c r="J54" s="330"/>
      <c r="K54" s="331"/>
      <c r="L54" s="378"/>
      <c r="M54" s="379"/>
      <c r="N54" s="379"/>
      <c r="O54" s="379"/>
      <c r="P54" s="380">
        <f>SUM(D54:O54)</f>
        <v>1928</v>
      </c>
      <c r="Q54" s="381"/>
      <c r="R54" s="382"/>
      <c r="S54" s="334"/>
      <c r="T54" s="311"/>
    </row>
    <row r="55" spans="1:25" ht="13.5" customHeight="1">
      <c r="A55" s="1072"/>
      <c r="B55" s="1169"/>
      <c r="C55" s="336" t="s">
        <v>313</v>
      </c>
      <c r="D55" s="337">
        <f>30*24-D45</f>
        <v>600</v>
      </c>
      <c r="E55" s="338"/>
      <c r="F55" s="338"/>
      <c r="G55" s="339"/>
      <c r="H55" s="338"/>
      <c r="I55" s="338"/>
      <c r="J55" s="338"/>
      <c r="K55" s="339"/>
      <c r="L55" s="1170">
        <f>30*24</f>
        <v>720</v>
      </c>
      <c r="M55" s="1171">
        <f>31*24</f>
        <v>744</v>
      </c>
      <c r="N55" s="1171">
        <f>31*24</f>
        <v>744</v>
      </c>
      <c r="O55" s="1171">
        <f>30*24</f>
        <v>720</v>
      </c>
      <c r="P55" s="1151">
        <f>SUM(D55:O56)</f>
        <v>5936</v>
      </c>
      <c r="Q55" s="383"/>
      <c r="R55" s="341"/>
      <c r="S55" s="342"/>
      <c r="T55" s="343"/>
    </row>
    <row r="56" spans="1:25" ht="13.5" customHeight="1">
      <c r="A56" s="1072"/>
      <c r="B56" s="344" t="s">
        <v>284</v>
      </c>
      <c r="C56" s="735" t="s">
        <v>313</v>
      </c>
      <c r="D56" s="345"/>
      <c r="E56" s="346"/>
      <c r="F56" s="346"/>
      <c r="G56" s="347"/>
      <c r="H56" s="348">
        <f>31*24-H46</f>
        <v>648</v>
      </c>
      <c r="I56" s="348">
        <f>31*24-I46</f>
        <v>608</v>
      </c>
      <c r="J56" s="348">
        <f>28*24-J46</f>
        <v>520</v>
      </c>
      <c r="K56" s="349">
        <f>31*24-K46</f>
        <v>632</v>
      </c>
      <c r="L56" s="1148"/>
      <c r="M56" s="1150"/>
      <c r="N56" s="1150"/>
      <c r="O56" s="1150"/>
      <c r="P56" s="1152"/>
      <c r="Q56" s="384"/>
      <c r="R56" s="352"/>
      <c r="S56" s="353"/>
      <c r="T56" s="304"/>
    </row>
    <row r="57" spans="1:25" ht="13.5" customHeight="1" thickBot="1">
      <c r="A57" s="1153" t="s">
        <v>325</v>
      </c>
      <c r="B57" s="1154"/>
      <c r="C57" s="735" t="s">
        <v>680</v>
      </c>
      <c r="D57" s="1155">
        <f>IF(E19&gt;0,I19/E19,0)</f>
        <v>0</v>
      </c>
      <c r="E57" s="1156"/>
      <c r="F57" s="1156"/>
      <c r="G57" s="1157"/>
      <c r="H57" s="1158">
        <f>IF(F19&gt;0,J19/F19,0)</f>
        <v>0</v>
      </c>
      <c r="I57" s="1159"/>
      <c r="J57" s="1159"/>
      <c r="K57" s="1160"/>
      <c r="L57" s="385"/>
      <c r="M57" s="386"/>
      <c r="N57" s="386"/>
      <c r="O57" s="386"/>
      <c r="P57" s="307"/>
      <c r="Q57" s="308"/>
      <c r="R57" s="1161"/>
      <c r="S57" s="1162"/>
      <c r="T57" s="1163"/>
      <c r="V57" s="183" t="s">
        <v>326</v>
      </c>
    </row>
    <row r="58" spans="1:25" ht="13.5" customHeight="1">
      <c r="A58" s="1117" t="s">
        <v>327</v>
      </c>
      <c r="B58" s="1123" t="s">
        <v>283</v>
      </c>
      <c r="C58" s="311" t="s">
        <v>311</v>
      </c>
      <c r="D58" s="327"/>
      <c r="E58" s="387">
        <f>+E51*1000*$D$57+E54*$M$19</f>
        <v>0</v>
      </c>
      <c r="F58" s="387">
        <f>+F51*1000*$D$57+F54*$M$19</f>
        <v>0</v>
      </c>
      <c r="G58" s="388">
        <f>+G51*1000*$D$57+G54*$M$19</f>
        <v>0</v>
      </c>
      <c r="H58" s="330"/>
      <c r="I58" s="330"/>
      <c r="J58" s="330"/>
      <c r="K58" s="331"/>
      <c r="L58" s="389"/>
      <c r="M58" s="389"/>
      <c r="N58" s="389"/>
      <c r="O58" s="389"/>
      <c r="P58" s="390">
        <f>SUM(D58:O58)</f>
        <v>0</v>
      </c>
      <c r="Q58" s="1145">
        <f>+SUM(P58:P59)</f>
        <v>0</v>
      </c>
      <c r="R58" s="382"/>
      <c r="S58" s="334"/>
      <c r="T58" s="311"/>
      <c r="V58" s="721" t="s">
        <v>293</v>
      </c>
      <c r="W58" s="722"/>
      <c r="X58" s="367">
        <f>+P68</f>
        <v>0</v>
      </c>
    </row>
    <row r="59" spans="1:25" ht="13.5" customHeight="1" thickBot="1">
      <c r="A59" s="1140"/>
      <c r="B59" s="1124"/>
      <c r="C59" s="336" t="s">
        <v>313</v>
      </c>
      <c r="D59" s="391">
        <f>+D52*1000*$D$57+D55*M19</f>
        <v>0</v>
      </c>
      <c r="E59" s="338"/>
      <c r="F59" s="338"/>
      <c r="G59" s="339"/>
      <c r="H59" s="338"/>
      <c r="I59" s="338"/>
      <c r="J59" s="338"/>
      <c r="K59" s="339"/>
      <c r="L59" s="1164">
        <f>+L55*$M$19</f>
        <v>0</v>
      </c>
      <c r="M59" s="1166">
        <f>+M55*$M$19</f>
        <v>0</v>
      </c>
      <c r="N59" s="1166">
        <f>+N55*$M$19</f>
        <v>0</v>
      </c>
      <c r="O59" s="1166">
        <f>+O55*$M$19</f>
        <v>0</v>
      </c>
      <c r="P59" s="392">
        <f>SUM(D59:O59)</f>
        <v>0</v>
      </c>
      <c r="Q59" s="1146"/>
      <c r="R59" s="341"/>
      <c r="S59" s="342"/>
      <c r="T59" s="343"/>
      <c r="V59" s="393" t="s">
        <v>294</v>
      </c>
      <c r="W59" s="394"/>
      <c r="X59" s="335">
        <f>+P69</f>
        <v>0</v>
      </c>
    </row>
    <row r="60" spans="1:25" ht="13.5" customHeight="1" thickTop="1" thickBot="1">
      <c r="A60" s="1070"/>
      <c r="B60" s="344" t="s">
        <v>284</v>
      </c>
      <c r="C60" s="735" t="s">
        <v>313</v>
      </c>
      <c r="D60" s="395"/>
      <c r="E60" s="346"/>
      <c r="F60" s="346"/>
      <c r="G60" s="347"/>
      <c r="H60" s="727">
        <f>+H53*1000*$H$57+H56*$N$19</f>
        <v>0</v>
      </c>
      <c r="I60" s="727">
        <f>+I53*1000*$H$57+I56*$N$19</f>
        <v>0</v>
      </c>
      <c r="J60" s="727">
        <f>+J53*1000*$H$57+J56*$N$19</f>
        <v>0</v>
      </c>
      <c r="K60" s="396">
        <f>+K53*1000*$H$57+K56*$N$19</f>
        <v>0</v>
      </c>
      <c r="L60" s="1165"/>
      <c r="M60" s="1167"/>
      <c r="N60" s="1167"/>
      <c r="O60" s="1167"/>
      <c r="P60" s="397"/>
      <c r="Q60" s="366">
        <f>+SUM(D60:K60)</f>
        <v>0</v>
      </c>
      <c r="R60" s="352"/>
      <c r="S60" s="353"/>
      <c r="T60" s="304"/>
      <c r="V60" s="1143" t="s">
        <v>259</v>
      </c>
      <c r="W60" s="1144"/>
      <c r="X60" s="376">
        <f>SUM(X58:X59)</f>
        <v>0</v>
      </c>
    </row>
    <row r="61" spans="1:25" ht="13.5" customHeight="1">
      <c r="A61" s="1117" t="s">
        <v>328</v>
      </c>
      <c r="B61" s="1123" t="s">
        <v>283</v>
      </c>
      <c r="C61" s="311" t="s">
        <v>311</v>
      </c>
      <c r="D61" s="327"/>
      <c r="E61" s="363">
        <f>+E44*$I$31+E54*$M$31</f>
        <v>0</v>
      </c>
      <c r="F61" s="363">
        <f>+F44*$I$31+F54*$M$31</f>
        <v>0</v>
      </c>
      <c r="G61" s="364">
        <f>+G44*$I$31+G54*$M$31</f>
        <v>0</v>
      </c>
      <c r="H61" s="330"/>
      <c r="I61" s="330"/>
      <c r="J61" s="330"/>
      <c r="K61" s="331"/>
      <c r="L61" s="389"/>
      <c r="M61" s="389"/>
      <c r="N61" s="389"/>
      <c r="O61" s="389"/>
      <c r="P61" s="390">
        <f>SUM(D61:O61)</f>
        <v>0</v>
      </c>
      <c r="Q61" s="1145">
        <f>+SUM(P61:P62)</f>
        <v>0</v>
      </c>
      <c r="R61" s="333"/>
      <c r="S61" s="334"/>
      <c r="T61" s="311"/>
    </row>
    <row r="62" spans="1:25" ht="13.5" customHeight="1">
      <c r="A62" s="1140"/>
      <c r="B62" s="1124"/>
      <c r="C62" s="336" t="s">
        <v>313</v>
      </c>
      <c r="D62" s="365">
        <f>+D45*$I$31+D55*$M$31</f>
        <v>0</v>
      </c>
      <c r="E62" s="338"/>
      <c r="F62" s="338"/>
      <c r="G62" s="339"/>
      <c r="H62" s="338"/>
      <c r="I62" s="338"/>
      <c r="J62" s="338"/>
      <c r="K62" s="339"/>
      <c r="L62" s="1147">
        <f>+L55*$M$31</f>
        <v>0</v>
      </c>
      <c r="M62" s="1149">
        <f>+M55*$M$31</f>
        <v>0</v>
      </c>
      <c r="N62" s="1149">
        <f>+N55*$M$31</f>
        <v>0</v>
      </c>
      <c r="O62" s="1149">
        <f>+O55*$M$31</f>
        <v>0</v>
      </c>
      <c r="P62" s="392">
        <f>SUM(D62:O62)</f>
        <v>0</v>
      </c>
      <c r="Q62" s="1146"/>
      <c r="R62" s="341"/>
      <c r="S62" s="342"/>
      <c r="T62" s="343"/>
      <c r="Y62" s="326"/>
    </row>
    <row r="63" spans="1:25" ht="13.5" customHeight="1">
      <c r="A63" s="1070"/>
      <c r="B63" s="344" t="s">
        <v>284</v>
      </c>
      <c r="C63" s="735" t="s">
        <v>313</v>
      </c>
      <c r="D63" s="398"/>
      <c r="E63" s="346"/>
      <c r="F63" s="346"/>
      <c r="G63" s="347"/>
      <c r="H63" s="728">
        <f>+H46*$J$31+H56*$N$31</f>
        <v>0</v>
      </c>
      <c r="I63" s="728">
        <f>+I46*$J$31+I56*$N$31</f>
        <v>0</v>
      </c>
      <c r="J63" s="728">
        <f>+J46*$J$31+J56*$N$31</f>
        <v>0</v>
      </c>
      <c r="K63" s="366">
        <f>+K46*$J$31+K56*$N$31</f>
        <v>0</v>
      </c>
      <c r="L63" s="1148"/>
      <c r="M63" s="1150"/>
      <c r="N63" s="1150"/>
      <c r="O63" s="1150"/>
      <c r="P63" s="397"/>
      <c r="Q63" s="366">
        <f>+SUM(D63:K63)</f>
        <v>0</v>
      </c>
      <c r="R63" s="352"/>
      <c r="S63" s="353"/>
      <c r="T63" s="304"/>
    </row>
    <row r="64" spans="1:25" ht="13.5" customHeight="1">
      <c r="A64" s="1117" t="s">
        <v>329</v>
      </c>
      <c r="B64" s="1123" t="s">
        <v>283</v>
      </c>
      <c r="C64" s="311" t="s">
        <v>311</v>
      </c>
      <c r="D64" s="327"/>
      <c r="E64" s="399"/>
      <c r="F64" s="399"/>
      <c r="G64" s="400"/>
      <c r="H64" s="330"/>
      <c r="I64" s="330"/>
      <c r="J64" s="330"/>
      <c r="K64" s="331"/>
      <c r="L64" s="389"/>
      <c r="M64" s="389"/>
      <c r="N64" s="389"/>
      <c r="O64" s="389"/>
      <c r="P64" s="390">
        <f>SUM(D64:O64)</f>
        <v>0</v>
      </c>
      <c r="Q64" s="1145">
        <f>+SUM(P64:P65)</f>
        <v>0</v>
      </c>
      <c r="R64" s="1173" t="s">
        <v>330</v>
      </c>
      <c r="S64" s="1174"/>
      <c r="T64" s="1175"/>
    </row>
    <row r="65" spans="1:25" ht="13.5" customHeight="1">
      <c r="A65" s="1140"/>
      <c r="B65" s="1124"/>
      <c r="C65" s="336" t="s">
        <v>313</v>
      </c>
      <c r="D65" s="401"/>
      <c r="E65" s="338"/>
      <c r="F65" s="338"/>
      <c r="G65" s="339"/>
      <c r="H65" s="338"/>
      <c r="I65" s="338"/>
      <c r="J65" s="338"/>
      <c r="K65" s="339"/>
      <c r="L65" s="338"/>
      <c r="M65" s="338"/>
      <c r="N65" s="338"/>
      <c r="O65" s="338"/>
      <c r="P65" s="392">
        <f>SUM(D65:O65)</f>
        <v>0</v>
      </c>
      <c r="Q65" s="1146"/>
      <c r="R65" s="341"/>
      <c r="S65" s="342"/>
      <c r="T65" s="343"/>
    </row>
    <row r="66" spans="1:25" ht="13.5" customHeight="1" thickBot="1">
      <c r="A66" s="1172"/>
      <c r="B66" s="402" t="s">
        <v>284</v>
      </c>
      <c r="C66" s="403" t="s">
        <v>313</v>
      </c>
      <c r="D66" s="404"/>
      <c r="E66" s="405"/>
      <c r="F66" s="405"/>
      <c r="G66" s="406"/>
      <c r="H66" s="407"/>
      <c r="I66" s="407"/>
      <c r="J66" s="407"/>
      <c r="K66" s="408"/>
      <c r="L66" s="404"/>
      <c r="M66" s="405"/>
      <c r="N66" s="405"/>
      <c r="O66" s="405"/>
      <c r="P66" s="409"/>
      <c r="Q66" s="410">
        <f>+SUM(D66:O66)</f>
        <v>0</v>
      </c>
      <c r="R66" s="411"/>
      <c r="S66" s="412"/>
      <c r="T66" s="413"/>
    </row>
    <row r="67" spans="1:25" ht="13.5" customHeight="1" thickTop="1">
      <c r="A67" s="1153" t="s">
        <v>331</v>
      </c>
      <c r="B67" s="1154"/>
      <c r="C67" s="735" t="s">
        <v>681</v>
      </c>
      <c r="D67" s="1155">
        <f>IF(E19&gt;0,+Q19/E19*3.6/46,0)</f>
        <v>0</v>
      </c>
      <c r="E67" s="1156"/>
      <c r="F67" s="1156"/>
      <c r="G67" s="1157"/>
      <c r="H67" s="1155">
        <f>IF(F19&gt;0,+R19/F19*3.6/46,0)</f>
        <v>0</v>
      </c>
      <c r="I67" s="1156"/>
      <c r="J67" s="1156"/>
      <c r="K67" s="1157"/>
      <c r="L67" s="414"/>
      <c r="M67" s="414"/>
      <c r="N67" s="414"/>
      <c r="O67" s="414"/>
      <c r="P67" s="307"/>
      <c r="Q67" s="308"/>
      <c r="R67" s="1176"/>
      <c r="S67" s="1177"/>
      <c r="T67" s="1178"/>
    </row>
    <row r="68" spans="1:25" ht="13.5" customHeight="1">
      <c r="A68" s="1197" t="s">
        <v>332</v>
      </c>
      <c r="B68" s="1198"/>
      <c r="C68" s="415" t="s">
        <v>333</v>
      </c>
      <c r="D68" s="302">
        <f>+D52*1000*$D$67</f>
        <v>0</v>
      </c>
      <c r="E68" s="302">
        <f>+E51*1000*$D$67</f>
        <v>0</v>
      </c>
      <c r="F68" s="302">
        <f>+F51*1000*$D$67</f>
        <v>0</v>
      </c>
      <c r="G68" s="720">
        <f>+G51*1000*$D$67</f>
        <v>0</v>
      </c>
      <c r="H68" s="389"/>
      <c r="I68" s="389"/>
      <c r="J68" s="389"/>
      <c r="K68" s="416"/>
      <c r="L68" s="338"/>
      <c r="M68" s="338"/>
      <c r="N68" s="338"/>
      <c r="O68" s="338"/>
      <c r="P68" s="1201">
        <f>SUM(D68:O68)</f>
        <v>0</v>
      </c>
      <c r="Q68" s="1202"/>
      <c r="R68" s="1173" t="s">
        <v>334</v>
      </c>
      <c r="S68" s="1174"/>
      <c r="T68" s="1175"/>
    </row>
    <row r="69" spans="1:25" ht="13.5" customHeight="1" thickBot="1">
      <c r="A69" s="1199"/>
      <c r="B69" s="1200"/>
      <c r="C69" s="403" t="s">
        <v>335</v>
      </c>
      <c r="D69" s="417"/>
      <c r="E69" s="418"/>
      <c r="F69" s="418"/>
      <c r="G69" s="419"/>
      <c r="H69" s="420">
        <f>+H53*1000*$H$67</f>
        <v>0</v>
      </c>
      <c r="I69" s="420">
        <f>+I53*1000*$H$67</f>
        <v>0</v>
      </c>
      <c r="J69" s="420">
        <f>+J53*1000*$H$67</f>
        <v>0</v>
      </c>
      <c r="K69" s="421">
        <f>+K53*1000*$H$67</f>
        <v>0</v>
      </c>
      <c r="L69" s="404"/>
      <c r="M69" s="405"/>
      <c r="N69" s="405"/>
      <c r="O69" s="405"/>
      <c r="P69" s="1203">
        <f>SUM(D69:O69)</f>
        <v>0</v>
      </c>
      <c r="Q69" s="1204"/>
      <c r="R69" s="411"/>
      <c r="S69" s="412"/>
      <c r="T69" s="413"/>
    </row>
    <row r="70" spans="1:25" ht="13.5" customHeight="1" thickTop="1" thickBot="1">
      <c r="A70" s="183" t="s">
        <v>336</v>
      </c>
      <c r="D70" s="422"/>
      <c r="H70" s="183"/>
    </row>
    <row r="71" spans="1:25" ht="13.5" customHeight="1">
      <c r="A71" s="1093" t="s">
        <v>337</v>
      </c>
      <c r="B71" s="1205"/>
      <c r="C71" s="1206"/>
      <c r="D71" s="1207"/>
      <c r="E71" s="1207"/>
      <c r="F71" s="1208"/>
      <c r="H71" s="423"/>
      <c r="I71" s="423"/>
      <c r="J71" s="423"/>
      <c r="K71" s="423"/>
      <c r="L71" s="424"/>
      <c r="M71" s="424"/>
      <c r="N71" s="424"/>
      <c r="O71" s="425"/>
      <c r="P71" s="425"/>
      <c r="Q71" s="425"/>
      <c r="R71" s="425"/>
      <c r="S71" s="423"/>
      <c r="T71" s="423"/>
      <c r="U71" s="423"/>
      <c r="V71" s="423"/>
      <c r="W71" s="423"/>
    </row>
    <row r="72" spans="1:25" ht="13.5" customHeight="1" thickBot="1">
      <c r="A72" s="1214" t="s">
        <v>338</v>
      </c>
      <c r="B72" s="1215"/>
      <c r="C72" s="1216"/>
      <c r="D72" s="1217"/>
      <c r="E72" s="1217"/>
      <c r="F72" s="1218"/>
      <c r="H72" s="423"/>
      <c r="I72" s="423"/>
      <c r="J72" s="426"/>
      <c r="K72" s="426"/>
      <c r="L72" s="426"/>
      <c r="M72" s="426"/>
      <c r="N72" s="426"/>
      <c r="O72" s="426"/>
      <c r="P72" s="426"/>
      <c r="Q72" s="426"/>
      <c r="R72" s="426"/>
      <c r="S72" s="426"/>
      <c r="T72" s="427"/>
      <c r="U72" s="427"/>
      <c r="V72" s="427"/>
      <c r="W72" s="427"/>
    </row>
    <row r="73" spans="1:25" ht="13.5" customHeight="1" thickBot="1">
      <c r="A73" s="183" t="s">
        <v>339</v>
      </c>
      <c r="C73" s="422" t="s">
        <v>800</v>
      </c>
      <c r="I73" s="428"/>
      <c r="V73" s="428"/>
    </row>
    <row r="74" spans="1:25" ht="13.5" customHeight="1" thickTop="1" thickBot="1">
      <c r="A74" s="429" t="s">
        <v>340</v>
      </c>
      <c r="B74" s="430" t="s">
        <v>341</v>
      </c>
      <c r="C74" s="430"/>
      <c r="D74" s="431"/>
      <c r="E74" s="430" t="s">
        <v>342</v>
      </c>
      <c r="F74" s="430"/>
      <c r="G74" s="430"/>
      <c r="H74" s="430"/>
      <c r="I74" s="430"/>
      <c r="J74" s="430"/>
      <c r="K74" s="430"/>
      <c r="L74" s="430"/>
      <c r="M74" s="430"/>
      <c r="N74" s="430"/>
      <c r="O74" s="430"/>
      <c r="P74" s="430"/>
      <c r="Q74" s="430"/>
      <c r="R74" s="430"/>
      <c r="S74" s="430"/>
      <c r="T74" s="431"/>
      <c r="U74" s="1064" t="s">
        <v>343</v>
      </c>
      <c r="V74" s="1066"/>
      <c r="W74" s="1064" t="s">
        <v>271</v>
      </c>
      <c r="X74" s="1065"/>
      <c r="Y74" s="1066"/>
    </row>
    <row r="75" spans="1:25" ht="13.5" customHeight="1" thickTop="1">
      <c r="A75" s="1179" t="s">
        <v>344</v>
      </c>
      <c r="B75" s="432" t="s">
        <v>345</v>
      </c>
      <c r="C75" s="294"/>
      <c r="D75" s="295"/>
      <c r="E75" s="433"/>
      <c r="F75" s="294" t="s">
        <v>346</v>
      </c>
      <c r="G75" s="434">
        <f>+B33+B31</f>
        <v>0</v>
      </c>
      <c r="H75" s="752" t="s">
        <v>682</v>
      </c>
      <c r="I75" s="294"/>
      <c r="J75" s="436"/>
      <c r="K75" s="752" t="s">
        <v>683</v>
      </c>
      <c r="L75" s="294"/>
      <c r="M75" s="294"/>
      <c r="N75" s="294"/>
      <c r="O75" s="294"/>
      <c r="P75" s="294"/>
      <c r="Q75" s="294"/>
      <c r="R75" s="294"/>
      <c r="S75" s="294"/>
      <c r="T75" s="753"/>
      <c r="U75" s="1182">
        <f>INT(+E75*G75*(185-J75)/100*(1-0.436))*12</f>
        <v>0</v>
      </c>
      <c r="V75" s="1183"/>
      <c r="W75" s="1184" t="s">
        <v>348</v>
      </c>
      <c r="X75" s="1185"/>
      <c r="Y75" s="1186"/>
    </row>
    <row r="76" spans="1:25" ht="13.5" customHeight="1">
      <c r="A76" s="1180"/>
      <c r="B76" s="1193" t="s">
        <v>349</v>
      </c>
      <c r="C76" s="1194" t="s">
        <v>283</v>
      </c>
      <c r="D76" s="723" t="s">
        <v>311</v>
      </c>
      <c r="E76" s="450"/>
      <c r="F76" s="342" t="s">
        <v>684</v>
      </c>
      <c r="G76" s="754">
        <f>INT(+X40)</f>
        <v>0</v>
      </c>
      <c r="H76" s="755" t="s">
        <v>685</v>
      </c>
      <c r="I76" s="342"/>
      <c r="J76" s="437"/>
      <c r="K76" s="342" t="s">
        <v>686</v>
      </c>
      <c r="L76" s="437"/>
      <c r="M76" s="342" t="s">
        <v>351</v>
      </c>
      <c r="N76" s="438">
        <f>G76</f>
        <v>0</v>
      </c>
      <c r="O76" s="342" t="s">
        <v>687</v>
      </c>
      <c r="P76" s="342"/>
      <c r="Q76" s="439"/>
      <c r="R76" s="342"/>
      <c r="S76" s="438"/>
      <c r="T76" s="343"/>
      <c r="U76" s="1195">
        <f>INT(E76*G76*(1-0.436)+(J76+L76)*N76)</f>
        <v>0</v>
      </c>
      <c r="V76" s="1196"/>
      <c r="W76" s="1187"/>
      <c r="X76" s="1188"/>
      <c r="Y76" s="1189"/>
    </row>
    <row r="77" spans="1:25" ht="13.5" customHeight="1">
      <c r="A77" s="1180"/>
      <c r="B77" s="1193"/>
      <c r="C77" s="1194"/>
      <c r="D77" s="723" t="s">
        <v>352</v>
      </c>
      <c r="E77" s="450"/>
      <c r="F77" s="342" t="s">
        <v>684</v>
      </c>
      <c r="G77" s="754">
        <f t="shared" ref="G77:G79" si="10">INT(+X41)</f>
        <v>0</v>
      </c>
      <c r="H77" s="755" t="s">
        <v>688</v>
      </c>
      <c r="I77" s="342"/>
      <c r="J77" s="439">
        <f>+J$76</f>
        <v>0</v>
      </c>
      <c r="K77" s="342" t="s">
        <v>350</v>
      </c>
      <c r="L77" s="439">
        <f>+L$76</f>
        <v>0</v>
      </c>
      <c r="M77" s="342" t="s">
        <v>351</v>
      </c>
      <c r="N77" s="438">
        <f t="shared" ref="N77:N79" si="11">G77</f>
        <v>0</v>
      </c>
      <c r="O77" s="342" t="s">
        <v>689</v>
      </c>
      <c r="P77" s="342"/>
      <c r="Q77" s="439"/>
      <c r="R77" s="342"/>
      <c r="S77" s="438"/>
      <c r="T77" s="343"/>
      <c r="U77" s="1195">
        <f t="shared" ref="U77:U79" si="12">INT(E77*G77*(1-0.436)+(J77+L77)*N77)</f>
        <v>0</v>
      </c>
      <c r="V77" s="1196"/>
      <c r="W77" s="1187"/>
      <c r="X77" s="1188"/>
      <c r="Y77" s="1189"/>
    </row>
    <row r="78" spans="1:25" ht="13.5" customHeight="1">
      <c r="A78" s="1180"/>
      <c r="B78" s="1193"/>
      <c r="C78" s="719" t="s">
        <v>284</v>
      </c>
      <c r="D78" s="1209" t="s">
        <v>352</v>
      </c>
      <c r="E78" s="756">
        <f>+E77</f>
        <v>0</v>
      </c>
      <c r="F78" s="342" t="s">
        <v>684</v>
      </c>
      <c r="G78" s="754">
        <f t="shared" si="10"/>
        <v>0</v>
      </c>
      <c r="H78" s="755" t="s">
        <v>690</v>
      </c>
      <c r="I78" s="342"/>
      <c r="J78" s="439">
        <f t="shared" ref="J78:L79" si="13">+J$76</f>
        <v>0</v>
      </c>
      <c r="K78" s="342" t="s">
        <v>691</v>
      </c>
      <c r="L78" s="439">
        <f t="shared" si="13"/>
        <v>0</v>
      </c>
      <c r="M78" s="342" t="s">
        <v>351</v>
      </c>
      <c r="N78" s="438">
        <f t="shared" si="11"/>
        <v>0</v>
      </c>
      <c r="O78" s="342" t="s">
        <v>689</v>
      </c>
      <c r="P78" s="342"/>
      <c r="Q78" s="439"/>
      <c r="R78" s="342"/>
      <c r="S78" s="438"/>
      <c r="T78" s="343"/>
      <c r="U78" s="1195">
        <f t="shared" si="12"/>
        <v>0</v>
      </c>
      <c r="V78" s="1196"/>
      <c r="W78" s="1187"/>
      <c r="X78" s="1188"/>
      <c r="Y78" s="1189"/>
    </row>
    <row r="79" spans="1:25" ht="13.5" customHeight="1">
      <c r="A79" s="1180"/>
      <c r="B79" s="1193"/>
      <c r="C79" s="719" t="s">
        <v>295</v>
      </c>
      <c r="D79" s="1209"/>
      <c r="E79" s="756">
        <f>+E77</f>
        <v>0</v>
      </c>
      <c r="F79" s="342" t="s">
        <v>684</v>
      </c>
      <c r="G79" s="754">
        <f t="shared" si="10"/>
        <v>0</v>
      </c>
      <c r="H79" s="755" t="s">
        <v>690</v>
      </c>
      <c r="I79" s="342"/>
      <c r="J79" s="439">
        <f t="shared" si="13"/>
        <v>0</v>
      </c>
      <c r="K79" s="342" t="s">
        <v>691</v>
      </c>
      <c r="L79" s="439">
        <f t="shared" si="13"/>
        <v>0</v>
      </c>
      <c r="M79" s="342" t="s">
        <v>351</v>
      </c>
      <c r="N79" s="438">
        <f t="shared" si="11"/>
        <v>0</v>
      </c>
      <c r="O79" s="342" t="s">
        <v>689</v>
      </c>
      <c r="P79" s="342"/>
      <c r="Q79" s="439"/>
      <c r="R79" s="342"/>
      <c r="S79" s="438"/>
      <c r="T79" s="343"/>
      <c r="U79" s="1195">
        <f t="shared" si="12"/>
        <v>0</v>
      </c>
      <c r="V79" s="1196"/>
      <c r="W79" s="1187"/>
      <c r="X79" s="1188"/>
      <c r="Y79" s="1189"/>
    </row>
    <row r="80" spans="1:25" ht="13.5" customHeight="1">
      <c r="A80" s="1180"/>
      <c r="B80" s="441"/>
      <c r="C80" s="442"/>
      <c r="D80" s="440"/>
      <c r="E80" s="757" t="s">
        <v>692</v>
      </c>
      <c r="F80" s="758"/>
      <c r="G80" s="353"/>
      <c r="H80" s="353"/>
      <c r="I80" s="353"/>
      <c r="J80" s="759" t="s">
        <v>353</v>
      </c>
      <c r="K80" s="353"/>
      <c r="L80" s="353" t="s">
        <v>354</v>
      </c>
      <c r="M80" s="353"/>
      <c r="N80" s="353"/>
      <c r="O80" s="353"/>
      <c r="P80" s="353"/>
      <c r="Q80" s="353"/>
      <c r="R80" s="353"/>
      <c r="S80" s="353"/>
      <c r="T80" s="304"/>
      <c r="U80" s="1210"/>
      <c r="V80" s="1211"/>
      <c r="W80" s="1187"/>
      <c r="X80" s="1188"/>
      <c r="Y80" s="1189"/>
    </row>
    <row r="81" spans="1:26" ht="13.5" customHeight="1" thickBot="1">
      <c r="A81" s="1181"/>
      <c r="B81" s="444" t="s">
        <v>355</v>
      </c>
      <c r="C81" s="445"/>
      <c r="D81" s="446"/>
      <c r="E81" s="447"/>
      <c r="F81" s="447"/>
      <c r="G81" s="447"/>
      <c r="H81" s="447"/>
      <c r="I81" s="447"/>
      <c r="J81" s="447"/>
      <c r="K81" s="447"/>
      <c r="L81" s="447"/>
      <c r="M81" s="447"/>
      <c r="N81" s="447"/>
      <c r="O81" s="447"/>
      <c r="P81" s="447"/>
      <c r="Q81" s="447"/>
      <c r="R81" s="447"/>
      <c r="S81" s="447"/>
      <c r="T81" s="448"/>
      <c r="U81" s="1212">
        <f>SUM(U75:U80)</f>
        <v>0</v>
      </c>
      <c r="V81" s="1213"/>
      <c r="W81" s="1190"/>
      <c r="X81" s="1191"/>
      <c r="Y81" s="1192"/>
    </row>
    <row r="82" spans="1:26" ht="13.5" customHeight="1" thickTop="1">
      <c r="A82" s="1180" t="s">
        <v>356</v>
      </c>
      <c r="B82" s="432" t="s">
        <v>357</v>
      </c>
      <c r="C82" s="294"/>
      <c r="D82" s="295"/>
      <c r="E82" s="433"/>
      <c r="F82" s="294" t="s">
        <v>358</v>
      </c>
      <c r="G82" s="449"/>
      <c r="H82" s="435" t="s">
        <v>359</v>
      </c>
      <c r="I82" s="436"/>
      <c r="J82" s="294" t="s">
        <v>358</v>
      </c>
      <c r="K82" s="449"/>
      <c r="L82" s="435" t="s">
        <v>359</v>
      </c>
      <c r="M82" s="436"/>
      <c r="N82" s="294" t="s">
        <v>358</v>
      </c>
      <c r="O82" s="449"/>
      <c r="P82" s="435" t="s">
        <v>359</v>
      </c>
      <c r="Q82" s="436"/>
      <c r="R82" s="294" t="s">
        <v>358</v>
      </c>
      <c r="S82" s="449"/>
      <c r="T82" s="435" t="s">
        <v>347</v>
      </c>
      <c r="U82" s="1182">
        <f>INT(+E82*G82+I82*K82+M82*O82+Q82*S82)</f>
        <v>0</v>
      </c>
      <c r="V82" s="1183"/>
      <c r="W82" s="1187"/>
      <c r="X82" s="1188"/>
      <c r="Y82" s="1189"/>
    </row>
    <row r="83" spans="1:26" ht="13.5" customHeight="1">
      <c r="A83" s="1180"/>
      <c r="B83" s="1222" t="s">
        <v>349</v>
      </c>
      <c r="C83" s="1223"/>
      <c r="D83" s="723" t="s">
        <v>360</v>
      </c>
      <c r="E83" s="450"/>
      <c r="F83" s="342" t="s">
        <v>361</v>
      </c>
      <c r="G83" s="451"/>
      <c r="H83" s="342" t="s">
        <v>693</v>
      </c>
      <c r="I83" s="437"/>
      <c r="J83" s="342" t="s">
        <v>361</v>
      </c>
      <c r="K83" s="451"/>
      <c r="L83" s="342" t="s">
        <v>693</v>
      </c>
      <c r="M83" s="437"/>
      <c r="N83" s="342" t="s">
        <v>361</v>
      </c>
      <c r="O83" s="451"/>
      <c r="P83" s="342" t="s">
        <v>694</v>
      </c>
      <c r="Q83" s="342"/>
      <c r="R83" s="342"/>
      <c r="S83" s="342"/>
      <c r="T83" s="343"/>
      <c r="U83" s="1195">
        <f>INT(+E83*G83+I83*K83+M83*O83)</f>
        <v>0</v>
      </c>
      <c r="V83" s="1196"/>
      <c r="W83" s="1187"/>
      <c r="X83" s="1188"/>
      <c r="Y83" s="1189"/>
    </row>
    <row r="84" spans="1:26" ht="13.5" customHeight="1">
      <c r="A84" s="1180"/>
      <c r="B84" s="1222"/>
      <c r="C84" s="1223"/>
      <c r="D84" s="343" t="s">
        <v>335</v>
      </c>
      <c r="E84" s="450"/>
      <c r="F84" s="342" t="s">
        <v>361</v>
      </c>
      <c r="G84" s="451"/>
      <c r="H84" s="342" t="s">
        <v>695</v>
      </c>
      <c r="I84" s="437"/>
      <c r="J84" s="342" t="s">
        <v>361</v>
      </c>
      <c r="K84" s="451"/>
      <c r="L84" s="342" t="s">
        <v>695</v>
      </c>
      <c r="M84" s="437"/>
      <c r="N84" s="342" t="s">
        <v>361</v>
      </c>
      <c r="O84" s="451"/>
      <c r="P84" s="342" t="s">
        <v>696</v>
      </c>
      <c r="Q84" s="342"/>
      <c r="R84" s="342"/>
      <c r="S84" s="342"/>
      <c r="T84" s="343"/>
      <c r="U84" s="1195">
        <f>INT(+E84*G84+I84*K84+M84*O84)</f>
        <v>0</v>
      </c>
      <c r="V84" s="1196"/>
      <c r="W84" s="1187"/>
      <c r="X84" s="1188"/>
      <c r="Y84" s="1189"/>
    </row>
    <row r="85" spans="1:26" ht="13.5" customHeight="1" thickBot="1">
      <c r="A85" s="1181"/>
      <c r="B85" s="444" t="s">
        <v>355</v>
      </c>
      <c r="C85" s="445"/>
      <c r="D85" s="446"/>
      <c r="E85" s="447"/>
      <c r="F85" s="447"/>
      <c r="G85" s="447"/>
      <c r="H85" s="447"/>
      <c r="I85" s="447"/>
      <c r="J85" s="447"/>
      <c r="K85" s="447"/>
      <c r="L85" s="447"/>
      <c r="M85" s="447"/>
      <c r="N85" s="447"/>
      <c r="O85" s="447"/>
      <c r="P85" s="447"/>
      <c r="Q85" s="447"/>
      <c r="R85" s="447"/>
      <c r="S85" s="447"/>
      <c r="T85" s="448"/>
      <c r="U85" s="1212">
        <f>SUM(U82:V84)</f>
        <v>0</v>
      </c>
      <c r="V85" s="1213"/>
      <c r="W85" s="1190"/>
      <c r="X85" s="1191"/>
      <c r="Y85" s="1192"/>
    </row>
    <row r="86" spans="1:26" ht="13.5" customHeight="1" thickTop="1" thickBot="1">
      <c r="B86" s="181" t="s">
        <v>795</v>
      </c>
      <c r="S86" s="1219" t="s">
        <v>260</v>
      </c>
      <c r="T86" s="1219"/>
      <c r="U86" s="1220">
        <f>+U81+U85</f>
        <v>0</v>
      </c>
      <c r="V86" s="1221"/>
      <c r="W86" s="443"/>
      <c r="X86" s="443"/>
      <c r="Y86" s="443"/>
      <c r="Z86" s="195"/>
    </row>
    <row r="87" spans="1:26" ht="13.5" customHeight="1" thickTop="1">
      <c r="B87" s="760" t="s">
        <v>796</v>
      </c>
      <c r="L87" s="183"/>
      <c r="U87" s="181"/>
    </row>
    <row r="88" spans="1:26" ht="13.5" customHeight="1">
      <c r="B88" s="181" t="s">
        <v>807</v>
      </c>
      <c r="S88" s="281"/>
    </row>
  </sheetData>
  <mergeCells count="119">
    <mergeCell ref="S86:T86"/>
    <mergeCell ref="U86:V86"/>
    <mergeCell ref="A82:A85"/>
    <mergeCell ref="U82:V82"/>
    <mergeCell ref="W82:Y85"/>
    <mergeCell ref="B83:C84"/>
    <mergeCell ref="U83:V83"/>
    <mergeCell ref="U84:V84"/>
    <mergeCell ref="U85:V85"/>
    <mergeCell ref="W74:Y74"/>
    <mergeCell ref="A75:A81"/>
    <mergeCell ref="U75:V75"/>
    <mergeCell ref="W75:Y81"/>
    <mergeCell ref="B76:B79"/>
    <mergeCell ref="C76:C77"/>
    <mergeCell ref="U76:V76"/>
    <mergeCell ref="A68:B69"/>
    <mergeCell ref="P68:Q68"/>
    <mergeCell ref="R68:T68"/>
    <mergeCell ref="P69:Q69"/>
    <mergeCell ref="A71:B71"/>
    <mergeCell ref="C71:F71"/>
    <mergeCell ref="U77:V77"/>
    <mergeCell ref="D78:D79"/>
    <mergeCell ref="U78:V78"/>
    <mergeCell ref="U79:V79"/>
    <mergeCell ref="U80:V80"/>
    <mergeCell ref="U81:V81"/>
    <mergeCell ref="A72:B72"/>
    <mergeCell ref="C72:F72"/>
    <mergeCell ref="U74:V74"/>
    <mergeCell ref="A64:A66"/>
    <mergeCell ref="B64:B65"/>
    <mergeCell ref="Q64:Q65"/>
    <mergeCell ref="R64:T64"/>
    <mergeCell ref="A67:B67"/>
    <mergeCell ref="D67:G67"/>
    <mergeCell ref="H67:K67"/>
    <mergeCell ref="R67:T67"/>
    <mergeCell ref="N59:N60"/>
    <mergeCell ref="O59:O60"/>
    <mergeCell ref="V60:W60"/>
    <mergeCell ref="A61:A63"/>
    <mergeCell ref="B61:B62"/>
    <mergeCell ref="Q61:Q62"/>
    <mergeCell ref="L62:L63"/>
    <mergeCell ref="M62:M63"/>
    <mergeCell ref="N62:N63"/>
    <mergeCell ref="O62:O63"/>
    <mergeCell ref="P55:P56"/>
    <mergeCell ref="A57:B57"/>
    <mergeCell ref="D57:G57"/>
    <mergeCell ref="H57:K57"/>
    <mergeCell ref="R57:T57"/>
    <mergeCell ref="A58:A60"/>
    <mergeCell ref="B58:B59"/>
    <mergeCell ref="Q58:Q59"/>
    <mergeCell ref="L59:L60"/>
    <mergeCell ref="M59:M60"/>
    <mergeCell ref="A54:A56"/>
    <mergeCell ref="B54:B55"/>
    <mergeCell ref="L55:L56"/>
    <mergeCell ref="M55:M56"/>
    <mergeCell ref="N55:N56"/>
    <mergeCell ref="O55:O56"/>
    <mergeCell ref="A51:A53"/>
    <mergeCell ref="B51:B52"/>
    <mergeCell ref="Q51:Q52"/>
    <mergeCell ref="V51:W51"/>
    <mergeCell ref="V52:W52"/>
    <mergeCell ref="V53:W53"/>
    <mergeCell ref="V46:V47"/>
    <mergeCell ref="A47:C47"/>
    <mergeCell ref="W47:W48"/>
    <mergeCell ref="A48:A50"/>
    <mergeCell ref="B48:B49"/>
    <mergeCell ref="Q48:Q49"/>
    <mergeCell ref="V49:W49"/>
    <mergeCell ref="V50:X50"/>
    <mergeCell ref="D38:G38"/>
    <mergeCell ref="H38:K38"/>
    <mergeCell ref="L38:O38"/>
    <mergeCell ref="P38:Q39"/>
    <mergeCell ref="V39:X39"/>
    <mergeCell ref="A40:A41"/>
    <mergeCell ref="D40:G40"/>
    <mergeCell ref="R40:T40"/>
    <mergeCell ref="V40:V41"/>
    <mergeCell ref="D41:G41"/>
    <mergeCell ref="H41:K41"/>
    <mergeCell ref="R41:T41"/>
    <mergeCell ref="W41:W43"/>
    <mergeCell ref="A42:A46"/>
    <mergeCell ref="D43:G43"/>
    <mergeCell ref="H43:K43"/>
    <mergeCell ref="B44:B45"/>
    <mergeCell ref="Q44:Q45"/>
    <mergeCell ref="V44:W44"/>
    <mergeCell ref="V45:X45"/>
    <mergeCell ref="I1:J1"/>
    <mergeCell ref="Q1:R1"/>
    <mergeCell ref="AR1:AT1"/>
    <mergeCell ref="B3:F3"/>
    <mergeCell ref="G3:N3"/>
    <mergeCell ref="O3:R3"/>
    <mergeCell ref="S3:S7"/>
    <mergeCell ref="B4:C6"/>
    <mergeCell ref="D4:D6"/>
    <mergeCell ref="E4:F4"/>
    <mergeCell ref="G4:J4"/>
    <mergeCell ref="K4:N4"/>
    <mergeCell ref="O4:R4"/>
    <mergeCell ref="E5:F6"/>
    <mergeCell ref="G5:H6"/>
    <mergeCell ref="I5:J6"/>
    <mergeCell ref="K5:L6"/>
    <mergeCell ref="M5:N6"/>
    <mergeCell ref="O5:P6"/>
    <mergeCell ref="Q5:R6"/>
  </mergeCells>
  <phoneticPr fontId="5"/>
  <pageMargins left="0.74803149606299213" right="0.15748031496062992" top="0.51181102362204722" bottom="0.15748031496062992" header="0.51181102362204722" footer="0.19685039370078741"/>
  <pageSetup paperSize="8" scale="71" orientation="landscape" horizontalDpi="1200" verticalDpi="0" r:id="rId1"/>
  <headerFooter alignWithMargins="0"/>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view="pageBreakPreview" topLeftCell="A34" zoomScaleNormal="100" zoomScaleSheetLayoutView="100" workbookViewId="0">
      <selection activeCell="H4" sqref="H4:M7"/>
    </sheetView>
  </sheetViews>
  <sheetFormatPr defaultColWidth="8.7109375" defaultRowHeight="12.95" customHeight="1"/>
  <cols>
    <col min="1" max="1" width="10.7109375" style="182" customWidth="1"/>
    <col min="2" max="5" width="12.7109375" style="182" customWidth="1"/>
    <col min="6" max="7" width="16.7109375" style="182" customWidth="1"/>
    <col min="8" max="8" width="8.7109375" style="182" customWidth="1"/>
    <col min="9" max="9" width="16.7109375" style="182" customWidth="1"/>
    <col min="10" max="12" width="8.7109375" style="182" customWidth="1"/>
    <col min="13" max="13" width="56.28515625" style="182" customWidth="1"/>
    <col min="14" max="252" width="8.7109375" style="182"/>
    <col min="253" max="253" width="10.7109375" style="182" customWidth="1"/>
    <col min="254" max="268" width="8.7109375" style="182" customWidth="1"/>
    <col min="269" max="269" width="49.28515625" style="182" customWidth="1"/>
    <col min="270" max="508" width="8.7109375" style="182"/>
    <col min="509" max="509" width="10.7109375" style="182" customWidth="1"/>
    <col min="510" max="524" width="8.7109375" style="182" customWidth="1"/>
    <col min="525" max="525" width="49.28515625" style="182" customWidth="1"/>
    <col min="526" max="764" width="8.7109375" style="182"/>
    <col min="765" max="765" width="10.7109375" style="182" customWidth="1"/>
    <col min="766" max="780" width="8.7109375" style="182" customWidth="1"/>
    <col min="781" max="781" width="49.28515625" style="182" customWidth="1"/>
    <col min="782" max="1020" width="8.7109375" style="182"/>
    <col min="1021" max="1021" width="10.7109375" style="182" customWidth="1"/>
    <col min="1022" max="1036" width="8.7109375" style="182" customWidth="1"/>
    <col min="1037" max="1037" width="49.28515625" style="182" customWidth="1"/>
    <col min="1038" max="1276" width="8.7109375" style="182"/>
    <col min="1277" max="1277" width="10.7109375" style="182" customWidth="1"/>
    <col min="1278" max="1292" width="8.7109375" style="182" customWidth="1"/>
    <col min="1293" max="1293" width="49.28515625" style="182" customWidth="1"/>
    <col min="1294" max="1532" width="8.7109375" style="182"/>
    <col min="1533" max="1533" width="10.7109375" style="182" customWidth="1"/>
    <col min="1534" max="1548" width="8.7109375" style="182" customWidth="1"/>
    <col min="1549" max="1549" width="49.28515625" style="182" customWidth="1"/>
    <col min="1550" max="1788" width="8.7109375" style="182"/>
    <col min="1789" max="1789" width="10.7109375" style="182" customWidth="1"/>
    <col min="1790" max="1804" width="8.7109375" style="182" customWidth="1"/>
    <col min="1805" max="1805" width="49.28515625" style="182" customWidth="1"/>
    <col min="1806" max="2044" width="8.7109375" style="182"/>
    <col min="2045" max="2045" width="10.7109375" style="182" customWidth="1"/>
    <col min="2046" max="2060" width="8.7109375" style="182" customWidth="1"/>
    <col min="2061" max="2061" width="49.28515625" style="182" customWidth="1"/>
    <col min="2062" max="2300" width="8.7109375" style="182"/>
    <col min="2301" max="2301" width="10.7109375" style="182" customWidth="1"/>
    <col min="2302" max="2316" width="8.7109375" style="182" customWidth="1"/>
    <col min="2317" max="2317" width="49.28515625" style="182" customWidth="1"/>
    <col min="2318" max="2556" width="8.7109375" style="182"/>
    <col min="2557" max="2557" width="10.7109375" style="182" customWidth="1"/>
    <col min="2558" max="2572" width="8.7109375" style="182" customWidth="1"/>
    <col min="2573" max="2573" width="49.28515625" style="182" customWidth="1"/>
    <col min="2574" max="2812" width="8.7109375" style="182"/>
    <col min="2813" max="2813" width="10.7109375" style="182" customWidth="1"/>
    <col min="2814" max="2828" width="8.7109375" style="182" customWidth="1"/>
    <col min="2829" max="2829" width="49.28515625" style="182" customWidth="1"/>
    <col min="2830" max="3068" width="8.7109375" style="182"/>
    <col min="3069" max="3069" width="10.7109375" style="182" customWidth="1"/>
    <col min="3070" max="3084" width="8.7109375" style="182" customWidth="1"/>
    <col min="3085" max="3085" width="49.28515625" style="182" customWidth="1"/>
    <col min="3086" max="3324" width="8.7109375" style="182"/>
    <col min="3325" max="3325" width="10.7109375" style="182" customWidth="1"/>
    <col min="3326" max="3340" width="8.7109375" style="182" customWidth="1"/>
    <col min="3341" max="3341" width="49.28515625" style="182" customWidth="1"/>
    <col min="3342" max="3580" width="8.7109375" style="182"/>
    <col min="3581" max="3581" width="10.7109375" style="182" customWidth="1"/>
    <col min="3582" max="3596" width="8.7109375" style="182" customWidth="1"/>
    <col min="3597" max="3597" width="49.28515625" style="182" customWidth="1"/>
    <col min="3598" max="3836" width="8.7109375" style="182"/>
    <col min="3837" max="3837" width="10.7109375" style="182" customWidth="1"/>
    <col min="3838" max="3852" width="8.7109375" style="182" customWidth="1"/>
    <col min="3853" max="3853" width="49.28515625" style="182" customWidth="1"/>
    <col min="3854" max="4092" width="8.7109375" style="182"/>
    <col min="4093" max="4093" width="10.7109375" style="182" customWidth="1"/>
    <col min="4094" max="4108" width="8.7109375" style="182" customWidth="1"/>
    <col min="4109" max="4109" width="49.28515625" style="182" customWidth="1"/>
    <col min="4110" max="4348" width="8.7109375" style="182"/>
    <col min="4349" max="4349" width="10.7109375" style="182" customWidth="1"/>
    <col min="4350" max="4364" width="8.7109375" style="182" customWidth="1"/>
    <col min="4365" max="4365" width="49.28515625" style="182" customWidth="1"/>
    <col min="4366" max="4604" width="8.7109375" style="182"/>
    <col min="4605" max="4605" width="10.7109375" style="182" customWidth="1"/>
    <col min="4606" max="4620" width="8.7109375" style="182" customWidth="1"/>
    <col min="4621" max="4621" width="49.28515625" style="182" customWidth="1"/>
    <col min="4622" max="4860" width="8.7109375" style="182"/>
    <col min="4861" max="4861" width="10.7109375" style="182" customWidth="1"/>
    <col min="4862" max="4876" width="8.7109375" style="182" customWidth="1"/>
    <col min="4877" max="4877" width="49.28515625" style="182" customWidth="1"/>
    <col min="4878" max="5116" width="8.7109375" style="182"/>
    <col min="5117" max="5117" width="10.7109375" style="182" customWidth="1"/>
    <col min="5118" max="5132" width="8.7109375" style="182" customWidth="1"/>
    <col min="5133" max="5133" width="49.28515625" style="182" customWidth="1"/>
    <col min="5134" max="5372" width="8.7109375" style="182"/>
    <col min="5373" max="5373" width="10.7109375" style="182" customWidth="1"/>
    <col min="5374" max="5388" width="8.7109375" style="182" customWidth="1"/>
    <col min="5389" max="5389" width="49.28515625" style="182" customWidth="1"/>
    <col min="5390" max="5628" width="8.7109375" style="182"/>
    <col min="5629" max="5629" width="10.7109375" style="182" customWidth="1"/>
    <col min="5630" max="5644" width="8.7109375" style="182" customWidth="1"/>
    <col min="5645" max="5645" width="49.28515625" style="182" customWidth="1"/>
    <col min="5646" max="5884" width="8.7109375" style="182"/>
    <col min="5885" max="5885" width="10.7109375" style="182" customWidth="1"/>
    <col min="5886" max="5900" width="8.7109375" style="182" customWidth="1"/>
    <col min="5901" max="5901" width="49.28515625" style="182" customWidth="1"/>
    <col min="5902" max="6140" width="8.7109375" style="182"/>
    <col min="6141" max="6141" width="10.7109375" style="182" customWidth="1"/>
    <col min="6142" max="6156" width="8.7109375" style="182" customWidth="1"/>
    <col min="6157" max="6157" width="49.28515625" style="182" customWidth="1"/>
    <col min="6158" max="6396" width="8.7109375" style="182"/>
    <col min="6397" max="6397" width="10.7109375" style="182" customWidth="1"/>
    <col min="6398" max="6412" width="8.7109375" style="182" customWidth="1"/>
    <col min="6413" max="6413" width="49.28515625" style="182" customWidth="1"/>
    <col min="6414" max="6652" width="8.7109375" style="182"/>
    <col min="6653" max="6653" width="10.7109375" style="182" customWidth="1"/>
    <col min="6654" max="6668" width="8.7109375" style="182" customWidth="1"/>
    <col min="6669" max="6669" width="49.28515625" style="182" customWidth="1"/>
    <col min="6670" max="6908" width="8.7109375" style="182"/>
    <col min="6909" max="6909" width="10.7109375" style="182" customWidth="1"/>
    <col min="6910" max="6924" width="8.7109375" style="182" customWidth="1"/>
    <col min="6925" max="6925" width="49.28515625" style="182" customWidth="1"/>
    <col min="6926" max="7164" width="8.7109375" style="182"/>
    <col min="7165" max="7165" width="10.7109375" style="182" customWidth="1"/>
    <col min="7166" max="7180" width="8.7109375" style="182" customWidth="1"/>
    <col min="7181" max="7181" width="49.28515625" style="182" customWidth="1"/>
    <col min="7182" max="7420" width="8.7109375" style="182"/>
    <col min="7421" max="7421" width="10.7109375" style="182" customWidth="1"/>
    <col min="7422" max="7436" width="8.7109375" style="182" customWidth="1"/>
    <col min="7437" max="7437" width="49.28515625" style="182" customWidth="1"/>
    <col min="7438" max="7676" width="8.7109375" style="182"/>
    <col min="7677" max="7677" width="10.7109375" style="182" customWidth="1"/>
    <col min="7678" max="7692" width="8.7109375" style="182" customWidth="1"/>
    <col min="7693" max="7693" width="49.28515625" style="182" customWidth="1"/>
    <col min="7694" max="7932" width="8.7109375" style="182"/>
    <col min="7933" max="7933" width="10.7109375" style="182" customWidth="1"/>
    <col min="7934" max="7948" width="8.7109375" style="182" customWidth="1"/>
    <col min="7949" max="7949" width="49.28515625" style="182" customWidth="1"/>
    <col min="7950" max="8188" width="8.7109375" style="182"/>
    <col min="8189" max="8189" width="10.7109375" style="182" customWidth="1"/>
    <col min="8190" max="8204" width="8.7109375" style="182" customWidth="1"/>
    <col min="8205" max="8205" width="49.28515625" style="182" customWidth="1"/>
    <col min="8206" max="8444" width="8.7109375" style="182"/>
    <col min="8445" max="8445" width="10.7109375" style="182" customWidth="1"/>
    <col min="8446" max="8460" width="8.7109375" style="182" customWidth="1"/>
    <col min="8461" max="8461" width="49.28515625" style="182" customWidth="1"/>
    <col min="8462" max="8700" width="8.7109375" style="182"/>
    <col min="8701" max="8701" width="10.7109375" style="182" customWidth="1"/>
    <col min="8702" max="8716" width="8.7109375" style="182" customWidth="1"/>
    <col min="8717" max="8717" width="49.28515625" style="182" customWidth="1"/>
    <col min="8718" max="8956" width="8.7109375" style="182"/>
    <col min="8957" max="8957" width="10.7109375" style="182" customWidth="1"/>
    <col min="8958" max="8972" width="8.7109375" style="182" customWidth="1"/>
    <col min="8973" max="8973" width="49.28515625" style="182" customWidth="1"/>
    <col min="8974" max="9212" width="8.7109375" style="182"/>
    <col min="9213" max="9213" width="10.7109375" style="182" customWidth="1"/>
    <col min="9214" max="9228" width="8.7109375" style="182" customWidth="1"/>
    <col min="9229" max="9229" width="49.28515625" style="182" customWidth="1"/>
    <col min="9230" max="9468" width="8.7109375" style="182"/>
    <col min="9469" max="9469" width="10.7109375" style="182" customWidth="1"/>
    <col min="9470" max="9484" width="8.7109375" style="182" customWidth="1"/>
    <col min="9485" max="9485" width="49.28515625" style="182" customWidth="1"/>
    <col min="9486" max="9724" width="8.7109375" style="182"/>
    <col min="9725" max="9725" width="10.7109375" style="182" customWidth="1"/>
    <col min="9726" max="9740" width="8.7109375" style="182" customWidth="1"/>
    <col min="9741" max="9741" width="49.28515625" style="182" customWidth="1"/>
    <col min="9742" max="9980" width="8.7109375" style="182"/>
    <col min="9981" max="9981" width="10.7109375" style="182" customWidth="1"/>
    <col min="9982" max="9996" width="8.7109375" style="182" customWidth="1"/>
    <col min="9997" max="9997" width="49.28515625" style="182" customWidth="1"/>
    <col min="9998" max="10236" width="8.7109375" style="182"/>
    <col min="10237" max="10237" width="10.7109375" style="182" customWidth="1"/>
    <col min="10238" max="10252" width="8.7109375" style="182" customWidth="1"/>
    <col min="10253" max="10253" width="49.28515625" style="182" customWidth="1"/>
    <col min="10254" max="10492" width="8.7109375" style="182"/>
    <col min="10493" max="10493" width="10.7109375" style="182" customWidth="1"/>
    <col min="10494" max="10508" width="8.7109375" style="182" customWidth="1"/>
    <col min="10509" max="10509" width="49.28515625" style="182" customWidth="1"/>
    <col min="10510" max="10748" width="8.7109375" style="182"/>
    <col min="10749" max="10749" width="10.7109375" style="182" customWidth="1"/>
    <col min="10750" max="10764" width="8.7109375" style="182" customWidth="1"/>
    <col min="10765" max="10765" width="49.28515625" style="182" customWidth="1"/>
    <col min="10766" max="11004" width="8.7109375" style="182"/>
    <col min="11005" max="11005" width="10.7109375" style="182" customWidth="1"/>
    <col min="11006" max="11020" width="8.7109375" style="182" customWidth="1"/>
    <col min="11021" max="11021" width="49.28515625" style="182" customWidth="1"/>
    <col min="11022" max="11260" width="8.7109375" style="182"/>
    <col min="11261" max="11261" width="10.7109375" style="182" customWidth="1"/>
    <col min="11262" max="11276" width="8.7109375" style="182" customWidth="1"/>
    <col min="11277" max="11277" width="49.28515625" style="182" customWidth="1"/>
    <col min="11278" max="11516" width="8.7109375" style="182"/>
    <col min="11517" max="11517" width="10.7109375" style="182" customWidth="1"/>
    <col min="11518" max="11532" width="8.7109375" style="182" customWidth="1"/>
    <col min="11533" max="11533" width="49.28515625" style="182" customWidth="1"/>
    <col min="11534" max="11772" width="8.7109375" style="182"/>
    <col min="11773" max="11773" width="10.7109375" style="182" customWidth="1"/>
    <col min="11774" max="11788" width="8.7109375" style="182" customWidth="1"/>
    <col min="11789" max="11789" width="49.28515625" style="182" customWidth="1"/>
    <col min="11790" max="12028" width="8.7109375" style="182"/>
    <col min="12029" max="12029" width="10.7109375" style="182" customWidth="1"/>
    <col min="12030" max="12044" width="8.7109375" style="182" customWidth="1"/>
    <col min="12045" max="12045" width="49.28515625" style="182" customWidth="1"/>
    <col min="12046" max="12284" width="8.7109375" style="182"/>
    <col min="12285" max="12285" width="10.7109375" style="182" customWidth="1"/>
    <col min="12286" max="12300" width="8.7109375" style="182" customWidth="1"/>
    <col min="12301" max="12301" width="49.28515625" style="182" customWidth="1"/>
    <col min="12302" max="12540" width="8.7109375" style="182"/>
    <col min="12541" max="12541" width="10.7109375" style="182" customWidth="1"/>
    <col min="12542" max="12556" width="8.7109375" style="182" customWidth="1"/>
    <col min="12557" max="12557" width="49.28515625" style="182" customWidth="1"/>
    <col min="12558" max="12796" width="8.7109375" style="182"/>
    <col min="12797" max="12797" width="10.7109375" style="182" customWidth="1"/>
    <col min="12798" max="12812" width="8.7109375" style="182" customWidth="1"/>
    <col min="12813" max="12813" width="49.28515625" style="182" customWidth="1"/>
    <col min="12814" max="13052" width="8.7109375" style="182"/>
    <col min="13053" max="13053" width="10.7109375" style="182" customWidth="1"/>
    <col min="13054" max="13068" width="8.7109375" style="182" customWidth="1"/>
    <col min="13069" max="13069" width="49.28515625" style="182" customWidth="1"/>
    <col min="13070" max="13308" width="8.7109375" style="182"/>
    <col min="13309" max="13309" width="10.7109375" style="182" customWidth="1"/>
    <col min="13310" max="13324" width="8.7109375" style="182" customWidth="1"/>
    <col min="13325" max="13325" width="49.28515625" style="182" customWidth="1"/>
    <col min="13326" max="13564" width="8.7109375" style="182"/>
    <col min="13565" max="13565" width="10.7109375" style="182" customWidth="1"/>
    <col min="13566" max="13580" width="8.7109375" style="182" customWidth="1"/>
    <col min="13581" max="13581" width="49.28515625" style="182" customWidth="1"/>
    <col min="13582" max="13820" width="8.7109375" style="182"/>
    <col min="13821" max="13821" width="10.7109375" style="182" customWidth="1"/>
    <col min="13822" max="13836" width="8.7109375" style="182" customWidth="1"/>
    <col min="13837" max="13837" width="49.28515625" style="182" customWidth="1"/>
    <col min="13838" max="14076" width="8.7109375" style="182"/>
    <col min="14077" max="14077" width="10.7109375" style="182" customWidth="1"/>
    <col min="14078" max="14092" width="8.7109375" style="182" customWidth="1"/>
    <col min="14093" max="14093" width="49.28515625" style="182" customWidth="1"/>
    <col min="14094" max="14332" width="8.7109375" style="182"/>
    <col min="14333" max="14333" width="10.7109375" style="182" customWidth="1"/>
    <col min="14334" max="14348" width="8.7109375" style="182" customWidth="1"/>
    <col min="14349" max="14349" width="49.28515625" style="182" customWidth="1"/>
    <col min="14350" max="14588" width="8.7109375" style="182"/>
    <col min="14589" max="14589" width="10.7109375" style="182" customWidth="1"/>
    <col min="14590" max="14604" width="8.7109375" style="182" customWidth="1"/>
    <col min="14605" max="14605" width="49.28515625" style="182" customWidth="1"/>
    <col min="14606" max="14844" width="8.7109375" style="182"/>
    <col min="14845" max="14845" width="10.7109375" style="182" customWidth="1"/>
    <col min="14846" max="14860" width="8.7109375" style="182" customWidth="1"/>
    <col min="14861" max="14861" width="49.28515625" style="182" customWidth="1"/>
    <col min="14862" max="15100" width="8.7109375" style="182"/>
    <col min="15101" max="15101" width="10.7109375" style="182" customWidth="1"/>
    <col min="15102" max="15116" width="8.7109375" style="182" customWidth="1"/>
    <col min="15117" max="15117" width="49.28515625" style="182" customWidth="1"/>
    <col min="15118" max="15356" width="8.7109375" style="182"/>
    <col min="15357" max="15357" width="10.7109375" style="182" customWidth="1"/>
    <col min="15358" max="15372" width="8.7109375" style="182" customWidth="1"/>
    <col min="15373" max="15373" width="49.28515625" style="182" customWidth="1"/>
    <col min="15374" max="15612" width="8.7109375" style="182"/>
    <col min="15613" max="15613" width="10.7109375" style="182" customWidth="1"/>
    <col min="15614" max="15628" width="8.7109375" style="182" customWidth="1"/>
    <col min="15629" max="15629" width="49.28515625" style="182" customWidth="1"/>
    <col min="15630" max="15868" width="8.7109375" style="182"/>
    <col min="15869" max="15869" width="10.7109375" style="182" customWidth="1"/>
    <col min="15870" max="15884" width="8.7109375" style="182" customWidth="1"/>
    <col min="15885" max="15885" width="49.28515625" style="182" customWidth="1"/>
    <col min="15886" max="16124" width="8.7109375" style="182"/>
    <col min="16125" max="16125" width="10.7109375" style="182" customWidth="1"/>
    <col min="16126" max="16140" width="8.7109375" style="182" customWidth="1"/>
    <col min="16141" max="16141" width="49.28515625" style="182" customWidth="1"/>
    <col min="16142" max="16384" width="8.7109375" style="182"/>
  </cols>
  <sheetData>
    <row r="1" spans="1:13" ht="15" customHeight="1">
      <c r="A1" s="194" t="s">
        <v>362</v>
      </c>
      <c r="M1" s="452" t="s">
        <v>539</v>
      </c>
    </row>
    <row r="2" spans="1:13" s="453" customFormat="1" ht="15" customHeight="1">
      <c r="A2" s="1224" t="s">
        <v>1</v>
      </c>
      <c r="B2" s="1225"/>
      <c r="C2" s="812"/>
      <c r="E2" s="812" t="s">
        <v>267</v>
      </c>
      <c r="F2" s="812"/>
      <c r="H2" s="812" t="s">
        <v>268</v>
      </c>
      <c r="I2" s="821"/>
      <c r="K2" s="1224" t="s">
        <v>363</v>
      </c>
      <c r="L2" s="1225"/>
      <c r="M2" s="812"/>
    </row>
    <row r="4" spans="1:13" ht="12.95" customHeight="1">
      <c r="A4" s="1226" t="s">
        <v>364</v>
      </c>
      <c r="B4" s="1197" t="s">
        <v>365</v>
      </c>
      <c r="C4" s="1229"/>
      <c r="D4" s="1229"/>
      <c r="E4" s="1229"/>
      <c r="F4" s="1229"/>
      <c r="G4" s="1230"/>
      <c r="H4" s="1197" t="s">
        <v>271</v>
      </c>
      <c r="I4" s="1229"/>
      <c r="J4" s="1229"/>
      <c r="K4" s="1229"/>
      <c r="L4" s="1229"/>
      <c r="M4" s="1198"/>
    </row>
    <row r="5" spans="1:13" ht="12.95" customHeight="1">
      <c r="A5" s="1227"/>
      <c r="B5" s="1153"/>
      <c r="C5" s="1154"/>
      <c r="D5" s="1154"/>
      <c r="E5" s="1154"/>
      <c r="F5" s="1154"/>
      <c r="G5" s="1231"/>
      <c r="H5" s="1232"/>
      <c r="I5" s="1233"/>
      <c r="J5" s="1233"/>
      <c r="K5" s="1233"/>
      <c r="L5" s="1233"/>
      <c r="M5" s="1234"/>
    </row>
    <row r="6" spans="1:13" ht="12.95" customHeight="1">
      <c r="A6" s="1227"/>
      <c r="B6" s="818" t="s">
        <v>366</v>
      </c>
      <c r="C6" s="454" t="s">
        <v>367</v>
      </c>
      <c r="D6" s="454" t="s">
        <v>368</v>
      </c>
      <c r="E6" s="455" t="s">
        <v>273</v>
      </c>
      <c r="F6" s="195" t="s">
        <v>369</v>
      </c>
      <c r="G6" s="456" t="s">
        <v>370</v>
      </c>
      <c r="H6" s="1232"/>
      <c r="I6" s="1233"/>
      <c r="J6" s="1233"/>
      <c r="K6" s="1233"/>
      <c r="L6" s="1233"/>
      <c r="M6" s="1234"/>
    </row>
    <row r="7" spans="1:13" ht="12.95" customHeight="1" thickBot="1">
      <c r="A7" s="1228"/>
      <c r="B7" s="819"/>
      <c r="C7" s="206" t="s">
        <v>809</v>
      </c>
      <c r="D7" s="206" t="s">
        <v>809</v>
      </c>
      <c r="E7" s="403" t="s">
        <v>285</v>
      </c>
      <c r="F7" s="457"/>
      <c r="G7" s="820"/>
      <c r="H7" s="1199"/>
      <c r="I7" s="1235"/>
      <c r="J7" s="1235"/>
      <c r="K7" s="1235"/>
      <c r="L7" s="1235"/>
      <c r="M7" s="1200"/>
    </row>
    <row r="8" spans="1:13" ht="15.6" customHeight="1" thickTop="1">
      <c r="A8" s="822" t="s">
        <v>371</v>
      </c>
      <c r="B8" s="210"/>
      <c r="C8" s="210"/>
      <c r="D8" s="210"/>
      <c r="E8" s="210"/>
      <c r="F8" s="210"/>
      <c r="G8" s="210"/>
      <c r="H8" s="210"/>
      <c r="I8" s="210"/>
      <c r="J8" s="210"/>
      <c r="K8" s="210"/>
      <c r="L8" s="210"/>
      <c r="M8" s="460" t="s">
        <v>402</v>
      </c>
    </row>
    <row r="9" spans="1:13" ht="15.6" customHeight="1">
      <c r="A9" s="458" t="s">
        <v>810</v>
      </c>
      <c r="B9" s="814"/>
      <c r="C9" s="815"/>
      <c r="D9" s="815"/>
      <c r="E9" s="459"/>
      <c r="F9" s="817"/>
      <c r="G9" s="459"/>
      <c r="H9" s="816"/>
      <c r="I9" s="817"/>
      <c r="J9" s="817"/>
      <c r="K9" s="817"/>
      <c r="L9" s="817"/>
      <c r="M9" s="814"/>
    </row>
    <row r="10" spans="1:13" ht="15.6" customHeight="1">
      <c r="A10" s="458" t="s">
        <v>372</v>
      </c>
      <c r="B10" s="814"/>
      <c r="C10" s="815"/>
      <c r="D10" s="815"/>
      <c r="E10" s="459"/>
      <c r="F10" s="817"/>
      <c r="G10" s="459"/>
      <c r="H10" s="816"/>
      <c r="I10" s="817"/>
      <c r="J10" s="817"/>
      <c r="K10" s="817"/>
      <c r="L10" s="817"/>
      <c r="M10" s="814"/>
    </row>
    <row r="11" spans="1:13" ht="15.6" customHeight="1">
      <c r="A11" s="458" t="s">
        <v>373</v>
      </c>
      <c r="B11" s="814"/>
      <c r="C11" s="815"/>
      <c r="D11" s="815"/>
      <c r="E11" s="459"/>
      <c r="F11" s="817"/>
      <c r="G11" s="459"/>
      <c r="H11" s="816"/>
      <c r="I11" s="817"/>
      <c r="J11" s="817"/>
      <c r="K11" s="817"/>
      <c r="L11" s="817"/>
      <c r="M11" s="814"/>
    </row>
    <row r="12" spans="1:13" ht="15.6" customHeight="1">
      <c r="A12" s="458" t="s">
        <v>374</v>
      </c>
      <c r="B12" s="814"/>
      <c r="C12" s="815"/>
      <c r="D12" s="815"/>
      <c r="E12" s="459"/>
      <c r="F12" s="817"/>
      <c r="G12" s="459"/>
      <c r="H12" s="816"/>
      <c r="I12" s="817"/>
      <c r="J12" s="817"/>
      <c r="K12" s="817"/>
      <c r="L12" s="817"/>
      <c r="M12" s="814"/>
    </row>
    <row r="13" spans="1:13" ht="15.6" customHeight="1">
      <c r="A13" s="458" t="s">
        <v>375</v>
      </c>
      <c r="B13" s="814"/>
      <c r="C13" s="815"/>
      <c r="D13" s="815"/>
      <c r="E13" s="459"/>
      <c r="F13" s="817"/>
      <c r="G13" s="459"/>
      <c r="H13" s="816"/>
      <c r="I13" s="817"/>
      <c r="J13" s="817"/>
      <c r="K13" s="817"/>
      <c r="L13" s="817"/>
      <c r="M13" s="814"/>
    </row>
    <row r="14" spans="1:13" ht="15.6" customHeight="1">
      <c r="A14" s="458" t="s">
        <v>376</v>
      </c>
      <c r="B14" s="814"/>
      <c r="C14" s="815"/>
      <c r="D14" s="815"/>
      <c r="E14" s="459"/>
      <c r="F14" s="817"/>
      <c r="G14" s="459"/>
      <c r="H14" s="816"/>
      <c r="I14" s="817"/>
      <c r="J14" s="817"/>
      <c r="K14" s="817"/>
      <c r="L14" s="817"/>
      <c r="M14" s="814"/>
    </row>
    <row r="15" spans="1:13" ht="15.6" customHeight="1">
      <c r="A15" s="458" t="s">
        <v>377</v>
      </c>
      <c r="B15" s="814"/>
      <c r="C15" s="815"/>
      <c r="D15" s="815"/>
      <c r="E15" s="459"/>
      <c r="F15" s="817"/>
      <c r="G15" s="459"/>
      <c r="H15" s="816"/>
      <c r="I15" s="817"/>
      <c r="J15" s="817"/>
      <c r="K15" s="817"/>
      <c r="L15" s="817"/>
      <c r="M15" s="814"/>
    </row>
    <row r="16" spans="1:13" ht="15.6" customHeight="1">
      <c r="A16" s="458" t="s">
        <v>378</v>
      </c>
      <c r="B16" s="814"/>
      <c r="C16" s="815"/>
      <c r="D16" s="815"/>
      <c r="E16" s="459"/>
      <c r="F16" s="817"/>
      <c r="G16" s="459"/>
      <c r="H16" s="816"/>
      <c r="I16" s="817"/>
      <c r="J16" s="817"/>
      <c r="K16" s="817"/>
      <c r="L16" s="817"/>
      <c r="M16" s="814"/>
    </row>
    <row r="17" spans="1:13" ht="15.6" customHeight="1">
      <c r="A17" s="458" t="s">
        <v>379</v>
      </c>
      <c r="B17" s="814"/>
      <c r="C17" s="815"/>
      <c r="D17" s="815"/>
      <c r="E17" s="459"/>
      <c r="F17" s="817"/>
      <c r="G17" s="459"/>
      <c r="H17" s="816"/>
      <c r="I17" s="817"/>
      <c r="J17" s="817"/>
      <c r="K17" s="817"/>
      <c r="L17" s="817"/>
      <c r="M17" s="814"/>
    </row>
    <row r="18" spans="1:13" ht="15.6" customHeight="1">
      <c r="A18" s="458" t="s">
        <v>380</v>
      </c>
      <c r="B18" s="814"/>
      <c r="C18" s="815"/>
      <c r="D18" s="815"/>
      <c r="E18" s="459"/>
      <c r="F18" s="817"/>
      <c r="G18" s="459"/>
      <c r="H18" s="816"/>
      <c r="I18" s="817"/>
      <c r="J18" s="817"/>
      <c r="K18" s="817"/>
      <c r="L18" s="817"/>
      <c r="M18" s="814"/>
    </row>
    <row r="19" spans="1:13" ht="15.6" customHeight="1">
      <c r="A19" s="458" t="s">
        <v>381</v>
      </c>
      <c r="B19" s="814"/>
      <c r="C19" s="815"/>
      <c r="D19" s="815"/>
      <c r="E19" s="459"/>
      <c r="F19" s="817"/>
      <c r="G19" s="459"/>
      <c r="H19" s="816"/>
      <c r="I19" s="817"/>
      <c r="J19" s="817"/>
      <c r="K19" s="817"/>
      <c r="L19" s="817"/>
      <c r="M19" s="814"/>
    </row>
    <row r="20" spans="1:13" ht="15.6" customHeight="1">
      <c r="A20" s="458" t="s">
        <v>382</v>
      </c>
      <c r="B20" s="814"/>
      <c r="C20" s="815"/>
      <c r="D20" s="815"/>
      <c r="E20" s="459"/>
      <c r="F20" s="817"/>
      <c r="G20" s="459"/>
      <c r="H20" s="816"/>
      <c r="I20" s="817"/>
      <c r="J20" s="817"/>
      <c r="K20" s="817"/>
      <c r="L20" s="817"/>
      <c r="M20" s="814"/>
    </row>
    <row r="21" spans="1:13" ht="15.6" customHeight="1">
      <c r="A21" s="458" t="s">
        <v>383</v>
      </c>
      <c r="B21" s="814"/>
      <c r="C21" s="815"/>
      <c r="D21" s="815"/>
      <c r="E21" s="459"/>
      <c r="F21" s="817"/>
      <c r="G21" s="459"/>
      <c r="H21" s="816"/>
      <c r="I21" s="817"/>
      <c r="J21" s="817"/>
      <c r="K21" s="817"/>
      <c r="L21" s="817"/>
      <c r="M21" s="814"/>
    </row>
    <row r="22" spans="1:13" ht="15.6" customHeight="1">
      <c r="A22" s="458" t="s">
        <v>384</v>
      </c>
      <c r="B22" s="814"/>
      <c r="C22" s="815"/>
      <c r="D22" s="815"/>
      <c r="E22" s="459"/>
      <c r="F22" s="817"/>
      <c r="G22" s="459"/>
      <c r="H22" s="816"/>
      <c r="I22" s="817"/>
      <c r="J22" s="817"/>
      <c r="K22" s="817"/>
      <c r="L22" s="817"/>
      <c r="M22" s="814"/>
    </row>
    <row r="23" spans="1:13" ht="15.6" customHeight="1">
      <c r="A23" s="458" t="s">
        <v>385</v>
      </c>
      <c r="B23" s="814"/>
      <c r="C23" s="815"/>
      <c r="D23" s="815"/>
      <c r="E23" s="459"/>
      <c r="F23" s="817"/>
      <c r="G23" s="459"/>
      <c r="H23" s="816"/>
      <c r="I23" s="817"/>
      <c r="J23" s="817"/>
      <c r="K23" s="817"/>
      <c r="L23" s="817"/>
      <c r="M23" s="814"/>
    </row>
    <row r="24" spans="1:13" ht="15.6" customHeight="1">
      <c r="A24" s="458" t="s">
        <v>386</v>
      </c>
      <c r="B24" s="814"/>
      <c r="C24" s="815"/>
      <c r="D24" s="815"/>
      <c r="E24" s="459"/>
      <c r="F24" s="817"/>
      <c r="G24" s="459"/>
      <c r="H24" s="816"/>
      <c r="I24" s="817"/>
      <c r="J24" s="817"/>
      <c r="K24" s="817"/>
      <c r="L24" s="817"/>
      <c r="M24" s="814"/>
    </row>
    <row r="25" spans="1:13" ht="15.6" customHeight="1">
      <c r="A25" s="458" t="s">
        <v>387</v>
      </c>
      <c r="B25" s="814"/>
      <c r="C25" s="815"/>
      <c r="D25" s="815"/>
      <c r="E25" s="459"/>
      <c r="F25" s="817"/>
      <c r="G25" s="459"/>
      <c r="H25" s="816"/>
      <c r="I25" s="817"/>
      <c r="J25" s="817"/>
      <c r="K25" s="817"/>
      <c r="L25" s="817"/>
      <c r="M25" s="814"/>
    </row>
    <row r="26" spans="1:13" ht="15.6" customHeight="1">
      <c r="A26" s="458" t="s">
        <v>388</v>
      </c>
      <c r="B26" s="814"/>
      <c r="C26" s="815"/>
      <c r="D26" s="815"/>
      <c r="E26" s="459"/>
      <c r="F26" s="817"/>
      <c r="G26" s="459"/>
      <c r="H26" s="816"/>
      <c r="I26" s="817"/>
      <c r="J26" s="817"/>
      <c r="K26" s="817"/>
      <c r="L26" s="817"/>
      <c r="M26" s="814"/>
    </row>
    <row r="27" spans="1:13" ht="15.6" customHeight="1">
      <c r="A27" s="458" t="s">
        <v>389</v>
      </c>
      <c r="B27" s="814"/>
      <c r="C27" s="815"/>
      <c r="D27" s="815"/>
      <c r="E27" s="459"/>
      <c r="F27" s="817"/>
      <c r="G27" s="459"/>
      <c r="H27" s="816"/>
      <c r="I27" s="817"/>
      <c r="J27" s="817"/>
      <c r="K27" s="817"/>
      <c r="L27" s="817"/>
      <c r="M27" s="814"/>
    </row>
    <row r="28" spans="1:13" ht="15.6" customHeight="1">
      <c r="A28" s="458" t="s">
        <v>390</v>
      </c>
      <c r="B28" s="814"/>
      <c r="C28" s="815"/>
      <c r="D28" s="815"/>
      <c r="E28" s="459"/>
      <c r="F28" s="817"/>
      <c r="G28" s="459"/>
      <c r="H28" s="816"/>
      <c r="I28" s="817"/>
      <c r="J28" s="817"/>
      <c r="K28" s="817"/>
      <c r="L28" s="817"/>
      <c r="M28" s="814"/>
    </row>
    <row r="29" spans="1:13" ht="15.6" customHeight="1">
      <c r="A29" s="458" t="s">
        <v>391</v>
      </c>
      <c r="B29" s="814"/>
      <c r="C29" s="815"/>
      <c r="D29" s="815"/>
      <c r="E29" s="459"/>
      <c r="F29" s="817"/>
      <c r="G29" s="459"/>
      <c r="H29" s="816"/>
      <c r="I29" s="817"/>
      <c r="J29" s="817"/>
      <c r="K29" s="817"/>
      <c r="L29" s="817"/>
      <c r="M29" s="814"/>
    </row>
    <row r="30" spans="1:13" ht="15.6" customHeight="1">
      <c r="A30" s="458" t="s">
        <v>392</v>
      </c>
      <c r="B30" s="814"/>
      <c r="C30" s="815"/>
      <c r="D30" s="815"/>
      <c r="E30" s="459"/>
      <c r="F30" s="817"/>
      <c r="G30" s="459"/>
      <c r="H30" s="816"/>
      <c r="I30" s="817"/>
      <c r="J30" s="817"/>
      <c r="K30" s="817"/>
      <c r="L30" s="817"/>
      <c r="M30" s="814"/>
    </row>
    <row r="31" spans="1:13" ht="15.6" customHeight="1">
      <c r="A31" s="458" t="s">
        <v>393</v>
      </c>
      <c r="B31" s="814"/>
      <c r="C31" s="815"/>
      <c r="D31" s="815"/>
      <c r="E31" s="459"/>
      <c r="F31" s="817"/>
      <c r="G31" s="459"/>
      <c r="H31" s="816"/>
      <c r="I31" s="817"/>
      <c r="J31" s="817"/>
      <c r="K31" s="817"/>
      <c r="L31" s="817"/>
      <c r="M31" s="814"/>
    </row>
    <row r="32" spans="1:13" ht="15.6" customHeight="1">
      <c r="A32" s="458" t="s">
        <v>394</v>
      </c>
      <c r="B32" s="814"/>
      <c r="C32" s="815"/>
      <c r="D32" s="815"/>
      <c r="E32" s="459"/>
      <c r="F32" s="817"/>
      <c r="G32" s="459"/>
      <c r="H32" s="816"/>
      <c r="I32" s="817"/>
      <c r="J32" s="817"/>
      <c r="K32" s="817"/>
      <c r="L32" s="817"/>
      <c r="M32" s="814"/>
    </row>
    <row r="33" spans="1:13" ht="15.6" customHeight="1">
      <c r="A33" s="458" t="s">
        <v>395</v>
      </c>
      <c r="B33" s="814"/>
      <c r="C33" s="815"/>
      <c r="D33" s="815"/>
      <c r="E33" s="459"/>
      <c r="F33" s="817"/>
      <c r="G33" s="459"/>
      <c r="H33" s="816"/>
      <c r="I33" s="817"/>
      <c r="J33" s="817"/>
      <c r="K33" s="817"/>
      <c r="L33" s="817"/>
      <c r="M33" s="814"/>
    </row>
    <row r="34" spans="1:13" ht="15.6" customHeight="1">
      <c r="A34" s="458" t="s">
        <v>396</v>
      </c>
      <c r="B34" s="814"/>
      <c r="C34" s="815"/>
      <c r="D34" s="815"/>
      <c r="E34" s="459"/>
      <c r="F34" s="817"/>
      <c r="G34" s="459"/>
      <c r="H34" s="816"/>
      <c r="I34" s="817"/>
      <c r="J34" s="817"/>
      <c r="K34" s="817"/>
      <c r="L34" s="817"/>
      <c r="M34" s="814"/>
    </row>
    <row r="35" spans="1:13" ht="15.6" customHeight="1">
      <c r="A35" s="458" t="s">
        <v>397</v>
      </c>
      <c r="B35" s="814"/>
      <c r="C35" s="815"/>
      <c r="D35" s="815"/>
      <c r="E35" s="459"/>
      <c r="F35" s="817"/>
      <c r="G35" s="459"/>
      <c r="H35" s="816"/>
      <c r="I35" s="817"/>
      <c r="J35" s="817"/>
      <c r="K35" s="817"/>
      <c r="L35" s="817"/>
      <c r="M35" s="814"/>
    </row>
    <row r="36" spans="1:13" ht="15.6" customHeight="1">
      <c r="A36" s="458" t="s">
        <v>398</v>
      </c>
      <c r="B36" s="814"/>
      <c r="C36" s="815"/>
      <c r="D36" s="815"/>
      <c r="E36" s="459"/>
      <c r="F36" s="817"/>
      <c r="G36" s="459"/>
      <c r="H36" s="816"/>
      <c r="I36" s="817"/>
      <c r="J36" s="817"/>
      <c r="K36" s="817"/>
      <c r="L36" s="817"/>
      <c r="M36" s="814"/>
    </row>
    <row r="37" spans="1:13" ht="15.6" customHeight="1">
      <c r="A37" s="458" t="s">
        <v>399</v>
      </c>
      <c r="B37" s="814"/>
      <c r="C37" s="815"/>
      <c r="D37" s="815"/>
      <c r="E37" s="459"/>
      <c r="F37" s="817"/>
      <c r="G37" s="459"/>
      <c r="H37" s="816"/>
      <c r="I37" s="817"/>
      <c r="J37" s="817"/>
      <c r="K37" s="817"/>
      <c r="L37" s="817"/>
      <c r="M37" s="814"/>
    </row>
    <row r="38" spans="1:13" ht="15.6" customHeight="1">
      <c r="A38" s="458" t="s">
        <v>400</v>
      </c>
      <c r="B38" s="814"/>
      <c r="C38" s="815"/>
      <c r="D38" s="815"/>
      <c r="E38" s="459"/>
      <c r="F38" s="817"/>
      <c r="G38" s="459"/>
      <c r="H38" s="816"/>
      <c r="I38" s="817"/>
      <c r="J38" s="817"/>
      <c r="K38" s="817"/>
      <c r="L38" s="817"/>
      <c r="M38" s="814"/>
    </row>
    <row r="39" spans="1:13" ht="15.6" customHeight="1">
      <c r="A39" s="813" t="s">
        <v>401</v>
      </c>
      <c r="B39" s="817"/>
      <c r="C39" s="817"/>
      <c r="D39" s="817"/>
      <c r="E39" s="817"/>
      <c r="F39" s="817"/>
      <c r="G39" s="817"/>
      <c r="H39" s="817"/>
      <c r="I39" s="817"/>
      <c r="J39" s="817"/>
      <c r="K39" s="817"/>
      <c r="L39" s="817"/>
      <c r="M39" s="460" t="s">
        <v>402</v>
      </c>
    </row>
    <row r="40" spans="1:13" ht="15.6" customHeight="1">
      <c r="A40" s="459" t="s">
        <v>811</v>
      </c>
      <c r="B40" s="814"/>
      <c r="C40" s="815"/>
      <c r="D40" s="815"/>
      <c r="E40" s="459"/>
      <c r="F40" s="817"/>
      <c r="G40" s="459"/>
      <c r="H40" s="816"/>
      <c r="I40" s="817"/>
      <c r="J40" s="817"/>
      <c r="K40" s="817"/>
      <c r="L40" s="817"/>
      <c r="M40" s="814"/>
    </row>
    <row r="41" spans="1:13" ht="15.6" customHeight="1">
      <c r="A41" s="459" t="s">
        <v>812</v>
      </c>
      <c r="B41" s="814"/>
      <c r="C41" s="815"/>
      <c r="D41" s="815"/>
      <c r="E41" s="459"/>
      <c r="F41" s="817"/>
      <c r="G41" s="459"/>
      <c r="H41" s="816"/>
      <c r="I41" s="817"/>
      <c r="J41" s="817"/>
      <c r="K41" s="817"/>
      <c r="L41" s="817"/>
      <c r="M41" s="814"/>
    </row>
    <row r="42" spans="1:13" ht="15.6" customHeight="1">
      <c r="A42" s="459" t="s">
        <v>813</v>
      </c>
      <c r="B42" s="814"/>
      <c r="C42" s="815"/>
      <c r="D42" s="815"/>
      <c r="E42" s="459"/>
      <c r="F42" s="817"/>
      <c r="G42" s="459"/>
      <c r="H42" s="816"/>
      <c r="I42" s="817"/>
      <c r="J42" s="817"/>
      <c r="K42" s="817"/>
      <c r="L42" s="817"/>
      <c r="M42" s="814"/>
    </row>
    <row r="43" spans="1:13" ht="15.6" customHeight="1">
      <c r="A43" s="459" t="s">
        <v>814</v>
      </c>
      <c r="B43" s="814"/>
      <c r="C43" s="815"/>
      <c r="D43" s="815"/>
      <c r="E43" s="459"/>
      <c r="F43" s="817"/>
      <c r="G43" s="459"/>
      <c r="H43" s="816"/>
      <c r="I43" s="817"/>
      <c r="J43" s="817"/>
      <c r="K43" s="817"/>
      <c r="L43" s="817"/>
      <c r="M43" s="814"/>
    </row>
    <row r="44" spans="1:13" ht="15.6" customHeight="1">
      <c r="A44" s="459" t="s">
        <v>815</v>
      </c>
      <c r="B44" s="814"/>
      <c r="C44" s="815"/>
      <c r="D44" s="815"/>
      <c r="E44" s="459"/>
      <c r="F44" s="817"/>
      <c r="G44" s="459"/>
      <c r="H44" s="816"/>
      <c r="I44" s="817"/>
      <c r="J44" s="817"/>
      <c r="K44" s="817"/>
      <c r="L44" s="817"/>
      <c r="M44" s="814"/>
    </row>
    <row r="45" spans="1:13" ht="15.6" customHeight="1">
      <c r="A45" s="459" t="s">
        <v>816</v>
      </c>
      <c r="B45" s="814"/>
      <c r="C45" s="815"/>
      <c r="D45" s="815"/>
      <c r="E45" s="459"/>
      <c r="F45" s="817"/>
      <c r="G45" s="459"/>
      <c r="H45" s="816"/>
      <c r="I45" s="817"/>
      <c r="J45" s="817"/>
      <c r="K45" s="817"/>
      <c r="L45" s="817"/>
      <c r="M45" s="814"/>
    </row>
    <row r="46" spans="1:13" ht="15.6" customHeight="1">
      <c r="A46" s="459" t="s">
        <v>817</v>
      </c>
      <c r="B46" s="814"/>
      <c r="C46" s="815"/>
      <c r="D46" s="815"/>
      <c r="E46" s="459"/>
      <c r="F46" s="817"/>
      <c r="G46" s="459"/>
      <c r="H46" s="816"/>
      <c r="I46" s="817"/>
      <c r="J46" s="817"/>
      <c r="K46" s="817"/>
      <c r="L46" s="817"/>
      <c r="M46" s="814"/>
    </row>
    <row r="47" spans="1:13" ht="15.6" customHeight="1">
      <c r="A47" s="459" t="s">
        <v>818</v>
      </c>
      <c r="B47" s="814"/>
      <c r="C47" s="815"/>
      <c r="D47" s="815"/>
      <c r="E47" s="459"/>
      <c r="F47" s="817"/>
      <c r="G47" s="459"/>
      <c r="H47" s="816"/>
      <c r="I47" s="817"/>
      <c r="J47" s="817"/>
      <c r="K47" s="817"/>
      <c r="L47" s="817"/>
      <c r="M47" s="814"/>
    </row>
    <row r="48" spans="1:13" ht="15.6" customHeight="1">
      <c r="A48" s="459" t="s">
        <v>819</v>
      </c>
      <c r="B48" s="814"/>
      <c r="C48" s="815"/>
      <c r="D48" s="815"/>
      <c r="E48" s="459"/>
      <c r="F48" s="817"/>
      <c r="G48" s="459"/>
      <c r="H48" s="816"/>
      <c r="I48" s="817"/>
      <c r="J48" s="817"/>
      <c r="K48" s="817"/>
      <c r="L48" s="817"/>
      <c r="M48" s="814"/>
    </row>
    <row r="49" spans="1:13" ht="15.6" customHeight="1">
      <c r="A49" s="459" t="s">
        <v>820</v>
      </c>
      <c r="B49" s="814"/>
      <c r="C49" s="815"/>
      <c r="D49" s="815"/>
      <c r="E49" s="459"/>
      <c r="F49" s="817"/>
      <c r="G49" s="459"/>
      <c r="H49" s="816"/>
      <c r="I49" s="817"/>
      <c r="J49" s="817"/>
      <c r="K49" s="817"/>
      <c r="L49" s="817"/>
      <c r="M49" s="814"/>
    </row>
    <row r="50" spans="1:13" ht="15.6" customHeight="1">
      <c r="A50" s="813" t="s">
        <v>403</v>
      </c>
      <c r="B50" s="817"/>
      <c r="C50" s="817"/>
      <c r="D50" s="817"/>
      <c r="E50" s="817"/>
      <c r="F50" s="817"/>
      <c r="G50" s="817"/>
      <c r="H50" s="817"/>
      <c r="I50" s="817"/>
      <c r="J50" s="817"/>
      <c r="K50" s="817"/>
      <c r="L50" s="817"/>
      <c r="M50" s="460" t="s">
        <v>402</v>
      </c>
    </row>
    <row r="51" spans="1:13" ht="15.6" customHeight="1">
      <c r="A51" s="459" t="s">
        <v>821</v>
      </c>
      <c r="B51" s="814"/>
      <c r="C51" s="815"/>
      <c r="D51" s="815"/>
      <c r="E51" s="459"/>
      <c r="F51" s="817"/>
      <c r="G51" s="459"/>
      <c r="H51" s="816"/>
      <c r="I51" s="817"/>
      <c r="J51" s="817"/>
      <c r="K51" s="817"/>
      <c r="L51" s="817"/>
      <c r="M51" s="814"/>
    </row>
    <row r="52" spans="1:13" ht="15.6" customHeight="1">
      <c r="A52" s="459" t="s">
        <v>822</v>
      </c>
      <c r="B52" s="814"/>
      <c r="C52" s="815"/>
      <c r="D52" s="815"/>
      <c r="E52" s="459"/>
      <c r="F52" s="817"/>
      <c r="G52" s="459"/>
      <c r="H52" s="816"/>
      <c r="I52" s="817"/>
      <c r="J52" s="817"/>
      <c r="K52" s="817"/>
      <c r="L52" s="817"/>
      <c r="M52" s="814"/>
    </row>
    <row r="53" spans="1:13" ht="15.6" customHeight="1">
      <c r="A53" s="459" t="s">
        <v>823</v>
      </c>
      <c r="B53" s="814"/>
      <c r="C53" s="815"/>
      <c r="D53" s="815"/>
      <c r="E53" s="459"/>
      <c r="F53" s="817"/>
      <c r="G53" s="459"/>
      <c r="H53" s="816"/>
      <c r="I53" s="817"/>
      <c r="J53" s="817"/>
      <c r="K53" s="817"/>
      <c r="L53" s="817"/>
      <c r="M53" s="814"/>
    </row>
    <row r="54" spans="1:13" ht="15.6" customHeight="1">
      <c r="A54" s="459" t="s">
        <v>824</v>
      </c>
      <c r="B54" s="814"/>
      <c r="C54" s="815"/>
      <c r="D54" s="815"/>
      <c r="E54" s="459"/>
      <c r="F54" s="817"/>
      <c r="G54" s="459"/>
      <c r="H54" s="816"/>
      <c r="I54" s="817"/>
      <c r="J54" s="817"/>
      <c r="K54" s="817"/>
      <c r="L54" s="817"/>
      <c r="M54" s="814"/>
    </row>
    <row r="55" spans="1:13" ht="15.6" customHeight="1">
      <c r="A55" s="459" t="s">
        <v>825</v>
      </c>
      <c r="B55" s="814"/>
      <c r="C55" s="815"/>
      <c r="D55" s="815"/>
      <c r="E55" s="459"/>
      <c r="F55" s="817"/>
      <c r="G55" s="459"/>
      <c r="H55" s="816"/>
      <c r="I55" s="817"/>
      <c r="J55" s="817"/>
      <c r="K55" s="817"/>
      <c r="L55" s="817"/>
      <c r="M55" s="814"/>
    </row>
    <row r="56" spans="1:13" ht="15.6" customHeight="1">
      <c r="A56" s="459" t="s">
        <v>826</v>
      </c>
      <c r="B56" s="814"/>
      <c r="C56" s="815"/>
      <c r="D56" s="815"/>
      <c r="E56" s="459"/>
      <c r="F56" s="817"/>
      <c r="G56" s="459"/>
      <c r="H56" s="816"/>
      <c r="I56" s="817"/>
      <c r="J56" s="817"/>
      <c r="K56" s="817"/>
      <c r="L56" s="817"/>
      <c r="M56" s="814"/>
    </row>
  </sheetData>
  <mergeCells count="5">
    <mergeCell ref="A2:B2"/>
    <mergeCell ref="A4:A7"/>
    <mergeCell ref="B4:G5"/>
    <mergeCell ref="K2:L2"/>
    <mergeCell ref="H4:M7"/>
  </mergeCells>
  <phoneticPr fontId="5"/>
  <pageMargins left="0.78740157480314965" right="0.78740157480314965" top="0.78740157480314965" bottom="0.59055118110236227" header="0.51181102362204722" footer="0.51181102362204722"/>
  <pageSetup paperSize="9" scale="60" orientation="landscape" horizontalDpi="1200" verticalDpi="1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view="pageBreakPreview" zoomScaleNormal="100" zoomScaleSheetLayoutView="100" workbookViewId="0">
      <selection activeCell="M11" sqref="M11"/>
    </sheetView>
  </sheetViews>
  <sheetFormatPr defaultColWidth="12.7109375" defaultRowHeight="19.899999999999999" customHeight="1"/>
  <cols>
    <col min="1" max="1" width="4.42578125" style="761" customWidth="1"/>
    <col min="2" max="2" width="4.7109375" style="761" customWidth="1"/>
    <col min="3" max="3" width="18.7109375" style="761" customWidth="1"/>
    <col min="4" max="5" width="8.7109375" style="761" customWidth="1"/>
    <col min="6" max="7" width="4.7109375" style="761" customWidth="1"/>
    <col min="8" max="8" width="18.7109375" style="761" customWidth="1"/>
    <col min="9" max="10" width="8.7109375" style="761" customWidth="1"/>
    <col min="11" max="16384" width="12.7109375" style="761"/>
  </cols>
  <sheetData>
    <row r="1" spans="2:10" ht="19.899999999999999" customHeight="1">
      <c r="J1" s="762" t="s">
        <v>697</v>
      </c>
    </row>
    <row r="3" spans="2:10" ht="19.899999999999999" customHeight="1">
      <c r="B3" s="1237" t="s">
        <v>698</v>
      </c>
      <c r="C3" s="1237"/>
      <c r="D3" s="1237"/>
      <c r="E3" s="1237"/>
      <c r="F3" s="1237"/>
      <c r="G3" s="1237"/>
      <c r="H3" s="1237"/>
      <c r="I3" s="1237"/>
      <c r="J3" s="1237"/>
    </row>
    <row r="6" spans="2:10" s="763" customFormat="1" ht="31.9" customHeight="1">
      <c r="B6" s="1238" t="s">
        <v>699</v>
      </c>
      <c r="C6" s="1238"/>
      <c r="D6" s="1238"/>
      <c r="E6" s="1238"/>
      <c r="F6" s="1238"/>
      <c r="G6" s="1238"/>
      <c r="H6" s="1238"/>
      <c r="I6" s="1238"/>
      <c r="J6" s="1238"/>
    </row>
    <row r="8" spans="2:10" ht="19.899999999999999" customHeight="1">
      <c r="B8" s="1239" t="s">
        <v>783</v>
      </c>
      <c r="C8" s="1239" t="s">
        <v>268</v>
      </c>
      <c r="D8" s="1239" t="s">
        <v>700</v>
      </c>
      <c r="E8" s="1239"/>
      <c r="F8" s="764"/>
      <c r="G8" s="1239" t="s">
        <v>783</v>
      </c>
      <c r="H8" s="1239" t="s">
        <v>268</v>
      </c>
      <c r="I8" s="1239" t="s">
        <v>700</v>
      </c>
      <c r="J8" s="1239"/>
    </row>
    <row r="9" spans="2:10" ht="19.899999999999999" customHeight="1">
      <c r="B9" s="1239"/>
      <c r="C9" s="1239"/>
      <c r="D9" s="790" t="s">
        <v>283</v>
      </c>
      <c r="E9" s="790" t="s">
        <v>284</v>
      </c>
      <c r="F9" s="764"/>
      <c r="G9" s="1239"/>
      <c r="H9" s="1239"/>
      <c r="I9" s="790" t="s">
        <v>283</v>
      </c>
      <c r="J9" s="790" t="s">
        <v>284</v>
      </c>
    </row>
    <row r="10" spans="2:10" ht="19.899999999999999" customHeight="1">
      <c r="B10" s="765">
        <v>1</v>
      </c>
      <c r="C10" s="765" t="s">
        <v>203</v>
      </c>
      <c r="D10" s="766">
        <v>0.215</v>
      </c>
      <c r="E10" s="766">
        <v>0.13100000000000001</v>
      </c>
      <c r="F10" s="764"/>
      <c r="G10" s="765">
        <v>27</v>
      </c>
      <c r="H10" s="765" t="s">
        <v>229</v>
      </c>
      <c r="I10" s="766">
        <v>0.23499999999999999</v>
      </c>
      <c r="J10" s="766">
        <v>0.14899999999999999</v>
      </c>
    </row>
    <row r="11" spans="2:10" ht="19.899999999999999" customHeight="1">
      <c r="B11" s="765">
        <v>2</v>
      </c>
      <c r="C11" s="765" t="s">
        <v>204</v>
      </c>
      <c r="D11" s="766">
        <v>0.125</v>
      </c>
      <c r="E11" s="766">
        <v>7.8E-2</v>
      </c>
      <c r="F11" s="764"/>
      <c r="G11" s="765">
        <v>28</v>
      </c>
      <c r="H11" s="765" t="s">
        <v>230</v>
      </c>
      <c r="I11" s="766">
        <v>0.14699999999999999</v>
      </c>
      <c r="J11" s="766">
        <v>0.09</v>
      </c>
    </row>
    <row r="12" spans="2:10" ht="19.899999999999999" customHeight="1">
      <c r="B12" s="765">
        <v>3</v>
      </c>
      <c r="C12" s="765" t="s">
        <v>205</v>
      </c>
      <c r="D12" s="766">
        <v>0.23599999999999999</v>
      </c>
      <c r="E12" s="766">
        <v>0.151</v>
      </c>
      <c r="F12" s="764"/>
      <c r="G12" s="765">
        <v>29</v>
      </c>
      <c r="H12" s="765" t="s">
        <v>231</v>
      </c>
      <c r="I12" s="766">
        <v>0.28799999999999998</v>
      </c>
      <c r="J12" s="766">
        <v>0.17799999999999999</v>
      </c>
    </row>
    <row r="13" spans="2:10" ht="19.899999999999999" customHeight="1">
      <c r="B13" s="765">
        <v>4</v>
      </c>
      <c r="C13" s="765" t="s">
        <v>206</v>
      </c>
      <c r="D13" s="766">
        <v>0.31</v>
      </c>
      <c r="E13" s="766">
        <v>0.19700000000000001</v>
      </c>
      <c r="F13" s="764"/>
      <c r="G13" s="765">
        <v>30</v>
      </c>
      <c r="H13" s="765" t="s">
        <v>232</v>
      </c>
      <c r="I13" s="766">
        <v>0.26300000000000001</v>
      </c>
      <c r="J13" s="766">
        <v>0.161</v>
      </c>
    </row>
    <row r="14" spans="2:10" ht="19.899999999999999" customHeight="1">
      <c r="B14" s="765">
        <v>5</v>
      </c>
      <c r="C14" s="765" t="s">
        <v>207</v>
      </c>
      <c r="D14" s="766">
        <v>0.34399999999999997</v>
      </c>
      <c r="E14" s="766">
        <v>0.216</v>
      </c>
      <c r="F14" s="764"/>
      <c r="G14" s="765">
        <v>31</v>
      </c>
      <c r="H14" s="765" t="s">
        <v>233</v>
      </c>
      <c r="I14" s="766">
        <v>0.115</v>
      </c>
      <c r="J14" s="766">
        <v>7.1999999999999995E-2</v>
      </c>
    </row>
    <row r="15" spans="2:10" ht="19.899999999999999" customHeight="1">
      <c r="B15" s="765">
        <v>6</v>
      </c>
      <c r="C15" s="765" t="s">
        <v>208</v>
      </c>
      <c r="D15" s="766">
        <v>0.20300000000000001</v>
      </c>
      <c r="E15" s="766">
        <v>0.128</v>
      </c>
      <c r="F15" s="764"/>
      <c r="G15" s="765">
        <v>32</v>
      </c>
      <c r="H15" s="765" t="s">
        <v>234</v>
      </c>
      <c r="I15" s="766">
        <v>0.31900000000000001</v>
      </c>
      <c r="J15" s="766">
        <v>0.20100000000000001</v>
      </c>
    </row>
    <row r="16" spans="2:10" ht="19.899999999999999" customHeight="1">
      <c r="B16" s="765">
        <v>7</v>
      </c>
      <c r="C16" s="765" t="s">
        <v>209</v>
      </c>
      <c r="D16" s="766">
        <v>0.27900000000000003</v>
      </c>
      <c r="E16" s="766">
        <v>0.17599999999999999</v>
      </c>
      <c r="F16" s="764"/>
      <c r="G16" s="765">
        <v>33</v>
      </c>
      <c r="H16" s="765" t="s">
        <v>235</v>
      </c>
      <c r="I16" s="766">
        <v>0.20100000000000001</v>
      </c>
      <c r="J16" s="766">
        <v>0.127</v>
      </c>
    </row>
    <row r="17" spans="2:10" ht="19.899999999999999" customHeight="1">
      <c r="B17" s="765">
        <v>8</v>
      </c>
      <c r="C17" s="765" t="s">
        <v>210</v>
      </c>
      <c r="D17" s="766">
        <v>0.28399999999999997</v>
      </c>
      <c r="E17" s="766">
        <v>0.17899999999999999</v>
      </c>
      <c r="F17" s="764"/>
      <c r="G17" s="765">
        <v>34</v>
      </c>
      <c r="H17" s="765" t="s">
        <v>236</v>
      </c>
      <c r="I17" s="766">
        <v>0.184</v>
      </c>
      <c r="J17" s="766">
        <v>0.115</v>
      </c>
    </row>
    <row r="18" spans="2:10" ht="19.899999999999999" customHeight="1">
      <c r="B18" s="765">
        <v>9</v>
      </c>
      <c r="C18" s="765" t="s">
        <v>211</v>
      </c>
      <c r="D18" s="766">
        <v>0.17699999999999999</v>
      </c>
      <c r="E18" s="766">
        <v>0.113</v>
      </c>
      <c r="F18" s="764"/>
      <c r="G18" s="765">
        <v>35</v>
      </c>
      <c r="H18" s="765" t="s">
        <v>237</v>
      </c>
      <c r="I18" s="766">
        <v>0.29499999999999998</v>
      </c>
      <c r="J18" s="766">
        <v>0.182</v>
      </c>
    </row>
    <row r="19" spans="2:10" ht="19.899999999999999" customHeight="1">
      <c r="B19" s="765">
        <v>10</v>
      </c>
      <c r="C19" s="765" t="s">
        <v>212</v>
      </c>
      <c r="D19" s="766">
        <v>0.183</v>
      </c>
      <c r="E19" s="766">
        <v>0.115</v>
      </c>
      <c r="F19" s="764"/>
      <c r="G19" s="765">
        <v>36</v>
      </c>
      <c r="H19" s="765" t="s">
        <v>238</v>
      </c>
      <c r="I19" s="766">
        <v>0.21299999999999999</v>
      </c>
      <c r="J19" s="766">
        <v>0.13200000000000001</v>
      </c>
    </row>
    <row r="20" spans="2:10" ht="19.899999999999999" customHeight="1">
      <c r="B20" s="765">
        <v>11</v>
      </c>
      <c r="C20" s="765" t="s">
        <v>213</v>
      </c>
      <c r="D20" s="766">
        <v>0.193</v>
      </c>
      <c r="E20" s="766">
        <v>0.11799999999999999</v>
      </c>
      <c r="F20" s="764"/>
      <c r="G20" s="765">
        <v>37</v>
      </c>
      <c r="H20" s="765" t="s">
        <v>239</v>
      </c>
      <c r="I20" s="766">
        <v>0.16400000000000001</v>
      </c>
      <c r="J20" s="766">
        <v>0.1</v>
      </c>
    </row>
    <row r="21" spans="2:10" ht="19.899999999999999" customHeight="1">
      <c r="B21" s="765">
        <v>12</v>
      </c>
      <c r="C21" s="765" t="s">
        <v>214</v>
      </c>
      <c r="D21" s="766">
        <v>0.25800000000000001</v>
      </c>
      <c r="E21" s="766">
        <v>0.157</v>
      </c>
      <c r="F21" s="764"/>
      <c r="G21" s="765">
        <v>38</v>
      </c>
      <c r="H21" s="765" t="s">
        <v>240</v>
      </c>
      <c r="I21" s="766">
        <v>0.128</v>
      </c>
      <c r="J21" s="766">
        <v>0.08</v>
      </c>
    </row>
    <row r="22" spans="2:10" ht="19.899999999999999" customHeight="1">
      <c r="B22" s="765">
        <v>13</v>
      </c>
      <c r="C22" s="765" t="s">
        <v>215</v>
      </c>
      <c r="D22" s="766">
        <v>0.441</v>
      </c>
      <c r="E22" s="766">
        <v>0.27600000000000002</v>
      </c>
      <c r="F22" s="764"/>
      <c r="G22" s="765">
        <v>39</v>
      </c>
      <c r="H22" s="765" t="s">
        <v>241</v>
      </c>
      <c r="I22" s="766">
        <v>0.192</v>
      </c>
      <c r="J22" s="766">
        <v>0.11899999999999999</v>
      </c>
    </row>
    <row r="23" spans="2:10" ht="19.899999999999999" customHeight="1">
      <c r="B23" s="765">
        <v>14</v>
      </c>
      <c r="C23" s="765" t="s">
        <v>216</v>
      </c>
      <c r="D23" s="766">
        <v>0.313</v>
      </c>
      <c r="E23" s="766">
        <v>0.19700000000000001</v>
      </c>
      <c r="F23" s="764"/>
      <c r="G23" s="765">
        <v>40</v>
      </c>
      <c r="H23" s="765" t="s">
        <v>242</v>
      </c>
      <c r="I23" s="766">
        <v>0.14499999999999999</v>
      </c>
      <c r="J23" s="766">
        <v>9.0999999999999998E-2</v>
      </c>
    </row>
    <row r="24" spans="2:10" ht="19.899999999999999" customHeight="1">
      <c r="B24" s="765">
        <v>15</v>
      </c>
      <c r="C24" s="765" t="s">
        <v>217</v>
      </c>
      <c r="D24" s="766">
        <v>0.216</v>
      </c>
      <c r="E24" s="766">
        <v>0.13700000000000001</v>
      </c>
      <c r="F24" s="764"/>
      <c r="G24" s="765">
        <v>41</v>
      </c>
      <c r="H24" s="765" t="s">
        <v>243</v>
      </c>
      <c r="I24" s="766">
        <v>0.17299999999999999</v>
      </c>
      <c r="J24" s="766">
        <v>0.109</v>
      </c>
    </row>
    <row r="25" spans="2:10" ht="19.899999999999999" customHeight="1">
      <c r="B25" s="765">
        <v>16</v>
      </c>
      <c r="C25" s="765" t="s">
        <v>218</v>
      </c>
      <c r="D25" s="766">
        <v>0.25900000000000001</v>
      </c>
      <c r="E25" s="766">
        <v>0.16400000000000001</v>
      </c>
      <c r="F25" s="764"/>
      <c r="G25" s="765">
        <v>42</v>
      </c>
      <c r="H25" s="765" t="s">
        <v>244</v>
      </c>
      <c r="I25" s="766">
        <v>0.155</v>
      </c>
      <c r="J25" s="766">
        <v>9.8000000000000004E-2</v>
      </c>
    </row>
    <row r="26" spans="2:10" ht="19.899999999999999" customHeight="1">
      <c r="B26" s="765">
        <v>17</v>
      </c>
      <c r="C26" s="765" t="s">
        <v>219</v>
      </c>
      <c r="D26" s="766">
        <v>0.19800000000000001</v>
      </c>
      <c r="E26" s="766">
        <v>0.126</v>
      </c>
      <c r="F26" s="764"/>
      <c r="G26" s="765">
        <v>43</v>
      </c>
      <c r="H26" s="765" t="s">
        <v>245</v>
      </c>
      <c r="I26" s="766">
        <v>0.32100000000000001</v>
      </c>
      <c r="J26" s="766">
        <v>0.20300000000000001</v>
      </c>
    </row>
    <row r="27" spans="2:10" ht="19.899999999999999" customHeight="1">
      <c r="B27" s="765">
        <v>18</v>
      </c>
      <c r="C27" s="765" t="s">
        <v>220</v>
      </c>
      <c r="D27" s="766">
        <v>0.41199999999999998</v>
      </c>
      <c r="E27" s="766">
        <v>0.25800000000000001</v>
      </c>
      <c r="F27" s="764"/>
      <c r="G27" s="765">
        <v>44</v>
      </c>
      <c r="H27" s="765" t="s">
        <v>246</v>
      </c>
      <c r="I27" s="766">
        <v>0.14199999999999999</v>
      </c>
      <c r="J27" s="766">
        <v>8.8999999999999996E-2</v>
      </c>
    </row>
    <row r="28" spans="2:10" ht="19.899999999999999" customHeight="1">
      <c r="B28" s="765">
        <v>19</v>
      </c>
      <c r="C28" s="765" t="s">
        <v>221</v>
      </c>
      <c r="D28" s="766">
        <v>0.315</v>
      </c>
      <c r="E28" s="766">
        <v>0.19400000000000001</v>
      </c>
      <c r="F28" s="764"/>
      <c r="G28" s="765">
        <v>45</v>
      </c>
      <c r="H28" s="765" t="s">
        <v>247</v>
      </c>
      <c r="I28" s="766">
        <v>0.24099999999999999</v>
      </c>
      <c r="J28" s="766">
        <v>0.152</v>
      </c>
    </row>
    <row r="29" spans="2:10" ht="19.899999999999999" customHeight="1">
      <c r="B29" s="765">
        <v>20</v>
      </c>
      <c r="C29" s="765" t="s">
        <v>222</v>
      </c>
      <c r="D29" s="766">
        <v>0.17</v>
      </c>
      <c r="E29" s="766">
        <v>0.108</v>
      </c>
      <c r="F29" s="764"/>
      <c r="G29" s="765">
        <v>46</v>
      </c>
      <c r="H29" s="765" t="s">
        <v>248</v>
      </c>
      <c r="I29" s="766">
        <v>0.115</v>
      </c>
      <c r="J29" s="766">
        <v>7.1999999999999995E-2</v>
      </c>
    </row>
    <row r="30" spans="2:10" ht="19.899999999999999" customHeight="1">
      <c r="B30" s="765">
        <v>21</v>
      </c>
      <c r="C30" s="765" t="s">
        <v>223</v>
      </c>
      <c r="D30" s="766">
        <v>0.27</v>
      </c>
      <c r="E30" s="766">
        <v>0.17100000000000001</v>
      </c>
      <c r="F30" s="764"/>
      <c r="G30" s="765">
        <v>47</v>
      </c>
      <c r="H30" s="765" t="s">
        <v>249</v>
      </c>
      <c r="I30" s="766">
        <v>0.24099999999999999</v>
      </c>
      <c r="J30" s="766">
        <v>0.152</v>
      </c>
    </row>
    <row r="31" spans="2:10" ht="19.899999999999999" customHeight="1">
      <c r="B31" s="765">
        <v>22</v>
      </c>
      <c r="C31" s="765" t="s">
        <v>224</v>
      </c>
      <c r="D31" s="766">
        <v>0.20699999999999999</v>
      </c>
      <c r="E31" s="766">
        <v>0.13100000000000001</v>
      </c>
      <c r="F31" s="764"/>
      <c r="G31" s="765">
        <v>48</v>
      </c>
      <c r="H31" s="765" t="s">
        <v>250</v>
      </c>
      <c r="I31" s="766">
        <v>0.19800000000000001</v>
      </c>
      <c r="J31" s="766">
        <v>0.124</v>
      </c>
    </row>
    <row r="32" spans="2:10" ht="19.899999999999999" customHeight="1">
      <c r="B32" s="765">
        <v>23</v>
      </c>
      <c r="C32" s="765" t="s">
        <v>225</v>
      </c>
      <c r="D32" s="766">
        <v>0.27300000000000002</v>
      </c>
      <c r="E32" s="766">
        <v>0.17199999999999999</v>
      </c>
      <c r="F32" s="764"/>
      <c r="G32" s="765">
        <v>49</v>
      </c>
      <c r="H32" s="765" t="s">
        <v>251</v>
      </c>
      <c r="I32" s="766">
        <v>0.2</v>
      </c>
      <c r="J32" s="766">
        <v>0.126</v>
      </c>
    </row>
    <row r="33" spans="2:10" ht="19.899999999999999" customHeight="1">
      <c r="B33" s="765">
        <v>24</v>
      </c>
      <c r="C33" s="765" t="s">
        <v>226</v>
      </c>
      <c r="D33" s="766">
        <v>0.28599999999999998</v>
      </c>
      <c r="E33" s="766">
        <v>0.18099999999999999</v>
      </c>
      <c r="F33" s="764"/>
      <c r="G33" s="765">
        <v>50</v>
      </c>
      <c r="H33" s="765" t="s">
        <v>252</v>
      </c>
      <c r="I33" s="766">
        <v>0.14699999999999999</v>
      </c>
      <c r="J33" s="766">
        <v>9.1999999999999998E-2</v>
      </c>
    </row>
    <row r="34" spans="2:10" ht="19.899999999999999" customHeight="1">
      <c r="B34" s="765">
        <v>25</v>
      </c>
      <c r="C34" s="765" t="s">
        <v>227</v>
      </c>
      <c r="D34" s="766">
        <v>0.309</v>
      </c>
      <c r="E34" s="766">
        <v>0.19600000000000001</v>
      </c>
      <c r="F34" s="764"/>
      <c r="G34" s="765">
        <v>51</v>
      </c>
      <c r="H34" s="765" t="s">
        <v>253</v>
      </c>
      <c r="I34" s="766">
        <v>0.155</v>
      </c>
      <c r="J34" s="766">
        <v>9.6000000000000002E-2</v>
      </c>
    </row>
    <row r="35" spans="2:10" ht="19.899999999999999" customHeight="1">
      <c r="B35" s="765">
        <v>26</v>
      </c>
      <c r="C35" s="765" t="s">
        <v>228</v>
      </c>
      <c r="D35" s="766">
        <v>0.14799999999999999</v>
      </c>
      <c r="E35" s="766">
        <v>9.2999999999999999E-2</v>
      </c>
      <c r="F35" s="764"/>
    </row>
    <row r="37" spans="2:10" ht="38.450000000000003" customHeight="1">
      <c r="B37" s="1236"/>
      <c r="C37" s="1236"/>
      <c r="D37" s="1236"/>
      <c r="E37" s="1236"/>
      <c r="F37" s="1236"/>
      <c r="G37" s="1236"/>
      <c r="H37" s="1236"/>
      <c r="I37" s="1236"/>
      <c r="J37" s="1236"/>
    </row>
    <row r="38" spans="2:10" ht="19.899999999999999" customHeight="1">
      <c r="B38" s="767"/>
      <c r="C38" s="767"/>
      <c r="D38" s="767"/>
      <c r="E38" s="767"/>
    </row>
  </sheetData>
  <mergeCells count="9">
    <mergeCell ref="B37:J37"/>
    <mergeCell ref="B3:J3"/>
    <mergeCell ref="B6:J6"/>
    <mergeCell ref="B8:B9"/>
    <mergeCell ref="C8:C9"/>
    <mergeCell ref="D8:E8"/>
    <mergeCell ref="G8:G9"/>
    <mergeCell ref="H8:H9"/>
    <mergeCell ref="I8:J8"/>
  </mergeCells>
  <phoneticPr fontId="5"/>
  <pageMargins left="0.7" right="0.7" top="0.75" bottom="0.75" header="0.3" footer="0.3"/>
  <pageSetup paperSize="9" orientation="portrait" horizontalDpi="120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view="pageBreakPreview" zoomScaleNormal="100" zoomScaleSheetLayoutView="100" workbookViewId="0">
      <selection activeCell="M35" sqref="M35"/>
    </sheetView>
  </sheetViews>
  <sheetFormatPr defaultColWidth="12.7109375" defaultRowHeight="19.899999999999999" customHeight="1"/>
  <cols>
    <col min="1" max="1" width="0.7109375" style="761" customWidth="1"/>
    <col min="2" max="7" width="12.7109375" style="761"/>
    <col min="8" max="8" width="20.7109375" style="761" customWidth="1"/>
    <col min="9" max="16384" width="12.7109375" style="761"/>
  </cols>
  <sheetData>
    <row r="1" spans="2:8" ht="19.899999999999999" customHeight="1">
      <c r="H1" s="762" t="s">
        <v>701</v>
      </c>
    </row>
    <row r="3" spans="2:8" ht="19.899999999999999" customHeight="1">
      <c r="B3" s="1237" t="s">
        <v>702</v>
      </c>
      <c r="C3" s="1237"/>
      <c r="D3" s="1237"/>
      <c r="E3" s="1237"/>
      <c r="F3" s="1237"/>
      <c r="G3" s="1237"/>
      <c r="H3" s="1237"/>
    </row>
    <row r="6" spans="2:8" s="763" customFormat="1" ht="31.9" customHeight="1">
      <c r="B6" s="1238" t="s">
        <v>793</v>
      </c>
      <c r="C6" s="1238"/>
      <c r="D6" s="1238"/>
      <c r="E6" s="1238"/>
      <c r="F6" s="1238"/>
      <c r="G6" s="1238"/>
      <c r="H6" s="1238"/>
    </row>
    <row r="7" spans="2:8" ht="19.899999999999999" customHeight="1">
      <c r="B7" s="1238"/>
      <c r="C7" s="1238"/>
      <c r="D7" s="1238"/>
      <c r="E7" s="1238"/>
      <c r="F7" s="1238"/>
      <c r="G7" s="1238"/>
      <c r="H7" s="1238"/>
    </row>
    <row r="8" spans="2:8" ht="19.899999999999999" customHeight="1">
      <c r="B8" s="1238" t="s">
        <v>703</v>
      </c>
      <c r="C8" s="1238"/>
      <c r="D8" s="1238"/>
      <c r="E8" s="1238"/>
      <c r="F8" s="1238"/>
      <c r="G8" s="1238"/>
      <c r="H8" s="1238"/>
    </row>
    <row r="9" spans="2:8" ht="19.899999999999999" customHeight="1">
      <c r="B9" s="1238"/>
      <c r="C9" s="1238"/>
      <c r="D9" s="1238"/>
      <c r="E9" s="1238"/>
      <c r="F9" s="1238"/>
      <c r="G9" s="1238"/>
      <c r="H9" s="1238"/>
    </row>
    <row r="10" spans="2:8" ht="19.899999999999999" customHeight="1">
      <c r="B10" s="768"/>
      <c r="C10" s="768"/>
      <c r="D10" s="768"/>
      <c r="E10" s="768"/>
      <c r="F10" s="768"/>
      <c r="G10" s="768"/>
      <c r="H10" s="768"/>
    </row>
    <row r="11" spans="2:8" ht="19.899999999999999" customHeight="1">
      <c r="B11" s="769" t="s">
        <v>704</v>
      </c>
      <c r="C11" s="770"/>
      <c r="D11" s="770"/>
      <c r="E11" s="770"/>
      <c r="F11" s="771"/>
      <c r="G11" s="772"/>
      <c r="H11" s="773"/>
    </row>
    <row r="12" spans="2:8" ht="19.899999999999999" customHeight="1">
      <c r="B12" s="774" t="s">
        <v>705</v>
      </c>
      <c r="C12" s="775"/>
      <c r="D12" s="775"/>
      <c r="E12" s="775"/>
      <c r="F12" s="776"/>
      <c r="G12" s="777"/>
      <c r="H12" s="778"/>
    </row>
    <row r="13" spans="2:8" ht="19.899999999999999" customHeight="1">
      <c r="B13" s="779"/>
      <c r="C13" s="780" t="s">
        <v>706</v>
      </c>
      <c r="D13" s="781"/>
      <c r="E13" s="781"/>
      <c r="F13" s="781"/>
      <c r="G13" s="781"/>
      <c r="H13" s="782"/>
    </row>
    <row r="15" spans="2:8" ht="31.9" customHeight="1">
      <c r="B15" s="1238" t="s">
        <v>794</v>
      </c>
      <c r="C15" s="1238"/>
      <c r="D15" s="1238"/>
      <c r="E15" s="1238"/>
      <c r="F15" s="1238"/>
      <c r="G15" s="1238"/>
      <c r="H15" s="1238"/>
    </row>
    <row r="16" spans="2:8" ht="19.899999999999999" customHeight="1">
      <c r="B16" s="1238"/>
      <c r="C16" s="1238"/>
      <c r="D16" s="1238"/>
      <c r="E16" s="1238"/>
      <c r="F16" s="1238"/>
      <c r="G16" s="1238"/>
      <c r="H16" s="1238"/>
    </row>
  </sheetData>
  <mergeCells count="4">
    <mergeCell ref="B3:H3"/>
    <mergeCell ref="B6:H7"/>
    <mergeCell ref="B8:H9"/>
    <mergeCell ref="B15:H16"/>
  </mergeCells>
  <phoneticPr fontId="5"/>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view="pageBreakPreview" topLeftCell="A7" zoomScaleNormal="100" zoomScaleSheetLayoutView="100" workbookViewId="0">
      <selection activeCell="G11" sqref="G11"/>
    </sheetView>
  </sheetViews>
  <sheetFormatPr defaultColWidth="12.7109375" defaultRowHeight="19.899999999999999" customHeight="1"/>
  <cols>
    <col min="1" max="1" width="4.42578125" style="761" customWidth="1"/>
    <col min="2" max="2" width="6.140625" style="761" customWidth="1"/>
    <col min="3" max="5" width="12.7109375" style="761"/>
    <col min="6" max="6" width="13.85546875" style="761" bestFit="1" customWidth="1"/>
    <col min="7" max="7" width="18.28515625" style="761" bestFit="1" customWidth="1"/>
    <col min="8" max="16384" width="12.7109375" style="761"/>
  </cols>
  <sheetData>
    <row r="1" spans="2:8" ht="19.899999999999999" customHeight="1">
      <c r="H1" s="762" t="s">
        <v>707</v>
      </c>
    </row>
    <row r="3" spans="2:8" ht="19.899999999999999" customHeight="1">
      <c r="B3" s="1237" t="s">
        <v>708</v>
      </c>
      <c r="C3" s="1237"/>
      <c r="D3" s="1237"/>
      <c r="E3" s="1237"/>
      <c r="F3" s="1237"/>
      <c r="G3" s="1237"/>
      <c r="H3" s="1237"/>
    </row>
    <row r="6" spans="2:8" s="763" customFormat="1" ht="31.9" customHeight="1">
      <c r="B6" s="1238" t="s">
        <v>709</v>
      </c>
      <c r="C6" s="1238"/>
      <c r="D6" s="1238"/>
      <c r="E6" s="1238"/>
      <c r="F6" s="1238"/>
      <c r="G6" s="1238"/>
      <c r="H6" s="1238"/>
    </row>
    <row r="7" spans="2:8" ht="19.899999999999999" customHeight="1">
      <c r="B7" s="1238"/>
      <c r="C7" s="1238"/>
      <c r="D7" s="1238"/>
      <c r="E7" s="1238"/>
      <c r="F7" s="1238"/>
      <c r="G7" s="1238"/>
      <c r="H7" s="1238"/>
    </row>
    <row r="8" spans="2:8" ht="19.899999999999999" customHeight="1">
      <c r="B8" s="1241" t="s">
        <v>710</v>
      </c>
      <c r="C8" s="1241"/>
      <c r="D8" s="1241"/>
      <c r="E8" s="1241"/>
      <c r="F8" s="1241"/>
      <c r="G8" s="1241"/>
      <c r="H8" s="1241"/>
    </row>
    <row r="9" spans="2:8" ht="19.899999999999999" customHeight="1">
      <c r="B9" s="1241"/>
      <c r="C9" s="1241"/>
      <c r="D9" s="1241"/>
      <c r="E9" s="1241"/>
      <c r="F9" s="1241"/>
      <c r="G9" s="1241"/>
      <c r="H9" s="1241"/>
    </row>
    <row r="10" spans="2:8" ht="19.899999999999999" customHeight="1">
      <c r="B10" s="783" t="s">
        <v>711</v>
      </c>
      <c r="C10" s="783" t="s">
        <v>712</v>
      </c>
      <c r="D10" s="1242" t="s">
        <v>713</v>
      </c>
      <c r="E10" s="1242"/>
      <c r="F10" s="783" t="s">
        <v>714</v>
      </c>
      <c r="G10" s="783" t="s">
        <v>715</v>
      </c>
      <c r="H10" s="783" t="s">
        <v>88</v>
      </c>
    </row>
    <row r="11" spans="2:8" ht="66" customHeight="1">
      <c r="B11" s="784">
        <v>1</v>
      </c>
      <c r="C11" s="785" t="s">
        <v>716</v>
      </c>
      <c r="D11" s="1240" t="s">
        <v>717</v>
      </c>
      <c r="E11" s="1240"/>
      <c r="F11" s="786" t="s">
        <v>718</v>
      </c>
      <c r="G11" s="785" t="s">
        <v>719</v>
      </c>
      <c r="H11" s="786" t="s">
        <v>720</v>
      </c>
    </row>
    <row r="12" spans="2:8" ht="28.9" customHeight="1">
      <c r="B12" s="784">
        <v>2</v>
      </c>
      <c r="C12" s="785" t="s">
        <v>721</v>
      </c>
      <c r="D12" s="1240" t="s">
        <v>722</v>
      </c>
      <c r="E12" s="1240"/>
      <c r="F12" s="785"/>
      <c r="G12" s="785" t="s">
        <v>723</v>
      </c>
      <c r="H12" s="785"/>
    </row>
    <row r="13" spans="2:8" ht="42" customHeight="1">
      <c r="B13" s="784">
        <v>3</v>
      </c>
      <c r="C13" s="785" t="s">
        <v>724</v>
      </c>
      <c r="D13" s="1240" t="s">
        <v>725</v>
      </c>
      <c r="E13" s="1240"/>
      <c r="F13" s="786" t="s">
        <v>726</v>
      </c>
      <c r="G13" s="786" t="s">
        <v>727</v>
      </c>
      <c r="H13" s="785"/>
    </row>
    <row r="15" spans="2:8" ht="19.899999999999999" customHeight="1">
      <c r="B15" s="1241" t="s">
        <v>728</v>
      </c>
      <c r="C15" s="1241"/>
      <c r="D15" s="1241"/>
      <c r="E15" s="1241"/>
      <c r="F15" s="1241"/>
      <c r="G15" s="1241"/>
      <c r="H15" s="1241"/>
    </row>
    <row r="16" spans="2:8" ht="19.899999999999999" customHeight="1">
      <c r="B16" s="1241"/>
      <c r="C16" s="1241"/>
      <c r="D16" s="1241"/>
      <c r="E16" s="1241"/>
      <c r="F16" s="1241"/>
      <c r="G16" s="1241"/>
      <c r="H16" s="1241"/>
    </row>
    <row r="17" spans="2:8" ht="19.899999999999999" customHeight="1">
      <c r="B17" s="783" t="s">
        <v>711</v>
      </c>
      <c r="C17" s="783" t="s">
        <v>712</v>
      </c>
      <c r="D17" s="1242" t="s">
        <v>713</v>
      </c>
      <c r="E17" s="1242"/>
      <c r="F17" s="783" t="s">
        <v>714</v>
      </c>
      <c r="G17" s="783" t="s">
        <v>715</v>
      </c>
      <c r="H17" s="783" t="s">
        <v>88</v>
      </c>
    </row>
    <row r="18" spans="2:8" ht="74.25" customHeight="1">
      <c r="B18" s="784">
        <v>1</v>
      </c>
      <c r="C18" s="786" t="s">
        <v>729</v>
      </c>
      <c r="D18" s="1240" t="s">
        <v>730</v>
      </c>
      <c r="E18" s="1240"/>
      <c r="F18" s="786" t="s">
        <v>731</v>
      </c>
      <c r="G18" s="1243" t="s">
        <v>784</v>
      </c>
      <c r="H18" s="786"/>
    </row>
    <row r="19" spans="2:8" ht="72.75" customHeight="1">
      <c r="B19" s="784">
        <v>2</v>
      </c>
      <c r="C19" s="786" t="s">
        <v>732</v>
      </c>
      <c r="D19" s="1240" t="s">
        <v>733</v>
      </c>
      <c r="E19" s="1240"/>
      <c r="F19" s="786" t="s">
        <v>734</v>
      </c>
      <c r="G19" s="1244"/>
      <c r="H19" s="786"/>
    </row>
  </sheetData>
  <mergeCells count="12">
    <mergeCell ref="D13:E13"/>
    <mergeCell ref="B15:H16"/>
    <mergeCell ref="D17:E17"/>
    <mergeCell ref="D18:E18"/>
    <mergeCell ref="G18:G19"/>
    <mergeCell ref="D19:E19"/>
    <mergeCell ref="D12:E12"/>
    <mergeCell ref="B3:H3"/>
    <mergeCell ref="B6:H7"/>
    <mergeCell ref="B8:H9"/>
    <mergeCell ref="D10:E10"/>
    <mergeCell ref="D11:E11"/>
  </mergeCells>
  <phoneticPr fontId="5"/>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5"/>
  <sheetViews>
    <sheetView showGridLines="0" view="pageBreakPreview" zoomScaleNormal="100" zoomScaleSheetLayoutView="100" workbookViewId="0">
      <selection activeCell="M35" sqref="M35"/>
    </sheetView>
  </sheetViews>
  <sheetFormatPr defaultColWidth="9.140625" defaultRowHeight="18" customHeight="1"/>
  <cols>
    <col min="1" max="1" width="1.7109375" style="107" customWidth="1"/>
    <col min="2" max="2" width="35.28515625" style="107" customWidth="1"/>
    <col min="3" max="3" width="13.85546875" style="107" customWidth="1"/>
    <col min="4" max="4" width="44.42578125" style="107" customWidth="1"/>
    <col min="5" max="5" width="1.7109375" style="107" customWidth="1"/>
    <col min="6" max="16384" width="9.140625" style="107"/>
  </cols>
  <sheetData>
    <row r="1" spans="1:4" ht="18" customHeight="1">
      <c r="A1" s="824" t="s">
        <v>129</v>
      </c>
      <c r="B1" s="824"/>
      <c r="C1" s="824"/>
      <c r="D1" s="824"/>
    </row>
    <row r="3" spans="1:4" ht="18" customHeight="1">
      <c r="B3" s="824" t="s">
        <v>80</v>
      </c>
      <c r="C3" s="824"/>
      <c r="D3" s="824"/>
    </row>
    <row r="5" spans="1:4" ht="18" customHeight="1">
      <c r="B5" s="825" t="s">
        <v>130</v>
      </c>
      <c r="C5" s="825"/>
      <c r="D5" s="825"/>
    </row>
    <row r="7" spans="1:4" ht="18" customHeight="1">
      <c r="B7" s="823" t="s">
        <v>82</v>
      </c>
      <c r="C7" s="823"/>
      <c r="D7" s="823"/>
    </row>
    <row r="8" spans="1:4" ht="18" customHeight="1">
      <c r="C8" s="470" t="s">
        <v>541</v>
      </c>
    </row>
    <row r="9" spans="1:4" ht="18" customHeight="1">
      <c r="C9" s="108" t="s">
        <v>83</v>
      </c>
      <c r="D9" s="108"/>
    </row>
    <row r="10" spans="1:4" ht="18" customHeight="1">
      <c r="C10" s="108" t="s">
        <v>84</v>
      </c>
      <c r="D10" s="108"/>
    </row>
    <row r="11" spans="1:4" ht="18" customHeight="1">
      <c r="C11" s="108" t="s">
        <v>85</v>
      </c>
      <c r="D11" s="109"/>
    </row>
    <row r="13" spans="1:4" ht="33.75" customHeight="1">
      <c r="B13" s="826" t="s">
        <v>548</v>
      </c>
      <c r="C13" s="826"/>
      <c r="D13" s="826"/>
    </row>
    <row r="15" spans="1:4" ht="18" customHeight="1">
      <c r="B15" s="4" t="s">
        <v>86</v>
      </c>
      <c r="C15" s="4" t="s">
        <v>87</v>
      </c>
      <c r="D15" s="4" t="s">
        <v>88</v>
      </c>
    </row>
    <row r="16" spans="1:4" ht="18" customHeight="1">
      <c r="B16" s="110" t="s">
        <v>89</v>
      </c>
      <c r="C16" s="111"/>
      <c r="D16" s="110"/>
    </row>
    <row r="17" spans="2:4" ht="18" customHeight="1">
      <c r="B17" s="112" t="s">
        <v>90</v>
      </c>
      <c r="C17" s="113"/>
      <c r="D17" s="112"/>
    </row>
    <row r="18" spans="2:4" ht="18" customHeight="1">
      <c r="B18" s="112" t="s">
        <v>91</v>
      </c>
      <c r="C18" s="113"/>
      <c r="D18" s="112"/>
    </row>
    <row r="19" spans="2:4" ht="18" customHeight="1">
      <c r="B19" s="112" t="s">
        <v>92</v>
      </c>
      <c r="C19" s="113"/>
      <c r="D19" s="112"/>
    </row>
    <row r="20" spans="2:4" ht="18" customHeight="1">
      <c r="B20" s="112" t="s">
        <v>540</v>
      </c>
      <c r="C20" s="113"/>
      <c r="D20" s="112"/>
    </row>
    <row r="21" spans="2:4" ht="18" customHeight="1">
      <c r="B21" s="112" t="s">
        <v>93</v>
      </c>
      <c r="C21" s="113"/>
      <c r="D21" s="112"/>
    </row>
    <row r="22" spans="2:4" ht="18" customHeight="1">
      <c r="B22" s="114" t="s">
        <v>45</v>
      </c>
      <c r="C22" s="115"/>
      <c r="D22" s="114"/>
    </row>
    <row r="23" spans="2:4" ht="18" customHeight="1">
      <c r="B23" s="4" t="s">
        <v>16</v>
      </c>
      <c r="C23" s="116"/>
      <c r="D23" s="5"/>
    </row>
    <row r="25" spans="2:4" ht="18" customHeight="1">
      <c r="C25" s="117" t="s">
        <v>94</v>
      </c>
    </row>
    <row r="26" spans="2:4" ht="18" customHeight="1">
      <c r="C26" s="108" t="s">
        <v>95</v>
      </c>
      <c r="D26" s="108"/>
    </row>
    <row r="27" spans="2:4" ht="18" customHeight="1">
      <c r="C27" s="108" t="s">
        <v>96</v>
      </c>
      <c r="D27" s="108"/>
    </row>
    <row r="28" spans="2:4" ht="18" customHeight="1">
      <c r="C28" s="108" t="s">
        <v>97</v>
      </c>
      <c r="D28" s="108"/>
    </row>
    <row r="29" spans="2:4" ht="18" customHeight="1">
      <c r="C29" s="108" t="s">
        <v>98</v>
      </c>
      <c r="D29" s="108"/>
    </row>
    <row r="30" spans="2:4" ht="18" customHeight="1">
      <c r="C30" s="108" t="s">
        <v>99</v>
      </c>
      <c r="D30" s="108"/>
    </row>
    <row r="31" spans="2:4" ht="18" customHeight="1">
      <c r="C31" s="108" t="s">
        <v>100</v>
      </c>
      <c r="D31" s="108"/>
    </row>
    <row r="32" spans="2:4" ht="18" customHeight="1">
      <c r="C32" s="108" t="s">
        <v>101</v>
      </c>
      <c r="D32" s="108"/>
    </row>
    <row r="34" spans="2:8" ht="18" customHeight="1">
      <c r="B34" s="118" t="s">
        <v>545</v>
      </c>
      <c r="C34" s="119"/>
      <c r="D34" s="119"/>
      <c r="E34" s="119"/>
      <c r="F34" s="119"/>
      <c r="G34" s="119"/>
      <c r="H34" s="119"/>
    </row>
    <row r="35" spans="2:8" ht="18" customHeight="1">
      <c r="B35" s="823" t="s">
        <v>551</v>
      </c>
      <c r="C35" s="823"/>
      <c r="D35" s="823"/>
    </row>
  </sheetData>
  <mergeCells count="6">
    <mergeCell ref="B35:D35"/>
    <mergeCell ref="A1:D1"/>
    <mergeCell ref="B3:D3"/>
    <mergeCell ref="B5:D5"/>
    <mergeCell ref="B7:D7"/>
    <mergeCell ref="B13:D13"/>
  </mergeCells>
  <phoneticPr fontId="5"/>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Y72"/>
  <sheetViews>
    <sheetView showGridLines="0" view="pageBreakPreview" zoomScaleNormal="100" zoomScaleSheetLayoutView="100" workbookViewId="0">
      <selection activeCell="M35" sqref="M35"/>
    </sheetView>
  </sheetViews>
  <sheetFormatPr defaultColWidth="9.140625" defaultRowHeight="13.5"/>
  <cols>
    <col min="1" max="1" width="1.7109375" style="120" customWidth="1"/>
    <col min="2" max="2" width="4.7109375" style="120" customWidth="1"/>
    <col min="3" max="3" width="16.140625" style="120" customWidth="1"/>
    <col min="4" max="11" width="3.7109375" style="120" customWidth="1"/>
    <col min="12" max="12" width="43.7109375" style="120" customWidth="1"/>
    <col min="13" max="13" width="1.7109375" style="120" customWidth="1"/>
    <col min="14" max="16384" width="9.140625" style="120"/>
  </cols>
  <sheetData>
    <row r="1" spans="2:12">
      <c r="B1" s="832" t="s">
        <v>131</v>
      </c>
      <c r="C1" s="832"/>
      <c r="D1" s="832"/>
      <c r="E1" s="832"/>
      <c r="F1" s="832"/>
      <c r="G1" s="832"/>
      <c r="H1" s="832"/>
      <c r="I1" s="832"/>
      <c r="J1" s="832"/>
      <c r="K1" s="832"/>
      <c r="L1" s="832"/>
    </row>
    <row r="3" spans="2:12" ht="14.25">
      <c r="B3" s="833" t="s">
        <v>132</v>
      </c>
      <c r="C3" s="833"/>
      <c r="D3" s="833"/>
      <c r="E3" s="833"/>
      <c r="F3" s="833"/>
      <c r="G3" s="833"/>
      <c r="H3" s="833"/>
      <c r="I3" s="833"/>
      <c r="J3" s="833"/>
      <c r="K3" s="833"/>
      <c r="L3" s="833"/>
    </row>
    <row r="4" spans="2:12" ht="15.75" customHeight="1" thickBot="1">
      <c r="B4" s="147"/>
      <c r="C4" s="147"/>
      <c r="D4" s="147"/>
      <c r="E4" s="147"/>
      <c r="F4" s="147"/>
      <c r="G4" s="147"/>
      <c r="H4" s="147"/>
      <c r="I4" s="147"/>
      <c r="J4" s="147"/>
      <c r="K4" s="147"/>
      <c r="L4" s="147"/>
    </row>
    <row r="5" spans="2:12" ht="25.5" customHeight="1">
      <c r="B5" s="836" t="s">
        <v>133</v>
      </c>
      <c r="C5" s="837"/>
      <c r="D5" s="837"/>
      <c r="E5" s="837"/>
      <c r="F5" s="837"/>
      <c r="G5" s="837"/>
      <c r="H5" s="837"/>
      <c r="I5" s="837"/>
      <c r="J5" s="837"/>
      <c r="K5" s="837"/>
      <c r="L5" s="837"/>
    </row>
    <row r="6" spans="2:12" ht="38.25" customHeight="1" thickBot="1">
      <c r="B6" s="838" t="s">
        <v>134</v>
      </c>
      <c r="C6" s="839"/>
      <c r="D6" s="839"/>
      <c r="E6" s="839"/>
      <c r="F6" s="839"/>
      <c r="G6" s="839"/>
      <c r="H6" s="839"/>
      <c r="I6" s="839"/>
      <c r="J6" s="839"/>
      <c r="K6" s="839"/>
      <c r="L6" s="839"/>
    </row>
    <row r="7" spans="2:12" ht="9.75" customHeight="1" thickBot="1"/>
    <row r="8" spans="2:12" ht="25.5" customHeight="1" thickBot="1">
      <c r="B8" s="834" t="s">
        <v>86</v>
      </c>
      <c r="C8" s="834"/>
      <c r="D8" s="835" t="s">
        <v>104</v>
      </c>
      <c r="E8" s="835"/>
      <c r="F8" s="835"/>
      <c r="G8" s="835"/>
      <c r="H8" s="835"/>
      <c r="I8" s="835"/>
      <c r="J8" s="835"/>
      <c r="K8" s="835"/>
      <c r="L8" s="835"/>
    </row>
    <row r="9" spans="2:12" ht="14.25" thickBot="1"/>
    <row r="10" spans="2:12" ht="14.25" thickBot="1">
      <c r="B10" s="828" t="s">
        <v>105</v>
      </c>
      <c r="C10" s="829" t="s">
        <v>106</v>
      </c>
      <c r="D10" s="830" t="s">
        <v>107</v>
      </c>
      <c r="E10" s="830"/>
      <c r="F10" s="830"/>
      <c r="G10" s="830"/>
      <c r="H10" s="830"/>
      <c r="I10" s="830"/>
      <c r="J10" s="830"/>
      <c r="K10" s="830"/>
      <c r="L10" s="831" t="s">
        <v>108</v>
      </c>
    </row>
    <row r="11" spans="2:12" ht="14.25" thickBot="1">
      <c r="B11" s="828"/>
      <c r="C11" s="829"/>
      <c r="D11" s="121" t="s">
        <v>109</v>
      </c>
      <c r="E11" s="122" t="s">
        <v>110</v>
      </c>
      <c r="F11" s="123" t="s">
        <v>111</v>
      </c>
      <c r="G11" s="123" t="s">
        <v>112</v>
      </c>
      <c r="H11" s="123" t="s">
        <v>113</v>
      </c>
      <c r="I11" s="123" t="s">
        <v>114</v>
      </c>
      <c r="J11" s="123" t="s">
        <v>115</v>
      </c>
      <c r="K11" s="124" t="s">
        <v>116</v>
      </c>
      <c r="L11" s="831"/>
    </row>
    <row r="12" spans="2:12" ht="28.5" customHeight="1">
      <c r="B12" s="125" t="s">
        <v>117</v>
      </c>
      <c r="C12" s="126" t="s">
        <v>118</v>
      </c>
      <c r="D12" s="125">
        <v>1</v>
      </c>
      <c r="E12" s="127" t="s">
        <v>119</v>
      </c>
      <c r="F12" s="128">
        <v>1</v>
      </c>
      <c r="G12" s="129">
        <v>1</v>
      </c>
      <c r="H12" s="128">
        <v>1</v>
      </c>
      <c r="I12" s="128" t="s">
        <v>120</v>
      </c>
      <c r="J12" s="128" t="s">
        <v>121</v>
      </c>
      <c r="K12" s="130" t="s">
        <v>122</v>
      </c>
      <c r="L12" s="131" t="s">
        <v>135</v>
      </c>
    </row>
    <row r="13" spans="2:12" ht="28.5" customHeight="1">
      <c r="B13" s="132">
        <v>1</v>
      </c>
      <c r="C13" s="133"/>
      <c r="D13" s="132"/>
      <c r="E13" s="134"/>
      <c r="F13" s="135"/>
      <c r="G13" s="136"/>
      <c r="H13" s="135"/>
      <c r="I13" s="135"/>
      <c r="J13" s="135"/>
      <c r="K13" s="137"/>
      <c r="L13" s="138"/>
    </row>
    <row r="14" spans="2:12" ht="28.5" customHeight="1">
      <c r="B14" s="132">
        <v>2</v>
      </c>
      <c r="C14" s="133"/>
      <c r="D14" s="132"/>
      <c r="E14" s="134"/>
      <c r="F14" s="135"/>
      <c r="G14" s="136"/>
      <c r="H14" s="135"/>
      <c r="I14" s="135"/>
      <c r="J14" s="135"/>
      <c r="K14" s="137"/>
      <c r="L14" s="138"/>
    </row>
    <row r="15" spans="2:12" ht="28.5" customHeight="1">
      <c r="B15" s="132">
        <v>3</v>
      </c>
      <c r="C15" s="133"/>
      <c r="D15" s="132"/>
      <c r="E15" s="134"/>
      <c r="F15" s="135"/>
      <c r="G15" s="136"/>
      <c r="H15" s="135"/>
      <c r="I15" s="135"/>
      <c r="J15" s="135"/>
      <c r="K15" s="137"/>
      <c r="L15" s="138"/>
    </row>
    <row r="16" spans="2:12" ht="28.5" customHeight="1">
      <c r="B16" s="132">
        <v>4</v>
      </c>
      <c r="C16" s="133"/>
      <c r="D16" s="132"/>
      <c r="E16" s="134"/>
      <c r="F16" s="135"/>
      <c r="G16" s="136"/>
      <c r="H16" s="135"/>
      <c r="I16" s="135"/>
      <c r="J16" s="135"/>
      <c r="K16" s="137"/>
      <c r="L16" s="138"/>
    </row>
    <row r="17" spans="2:25" ht="28.5" customHeight="1">
      <c r="B17" s="132">
        <v>5</v>
      </c>
      <c r="C17" s="133"/>
      <c r="D17" s="132"/>
      <c r="E17" s="134"/>
      <c r="F17" s="135"/>
      <c r="G17" s="136"/>
      <c r="H17" s="135"/>
      <c r="I17" s="135"/>
      <c r="J17" s="135"/>
      <c r="K17" s="137"/>
      <c r="L17" s="138"/>
    </row>
    <row r="18" spans="2:25" ht="28.5" customHeight="1">
      <c r="B18" s="132">
        <v>6</v>
      </c>
      <c r="C18" s="133"/>
      <c r="D18" s="132"/>
      <c r="E18" s="134"/>
      <c r="F18" s="135"/>
      <c r="G18" s="136"/>
      <c r="H18" s="135"/>
      <c r="I18" s="135"/>
      <c r="J18" s="135"/>
      <c r="K18" s="137"/>
      <c r="L18" s="138"/>
    </row>
    <row r="19" spans="2:25" ht="28.5" customHeight="1">
      <c r="B19" s="132">
        <v>7</v>
      </c>
      <c r="C19" s="133"/>
      <c r="D19" s="132"/>
      <c r="E19" s="134"/>
      <c r="F19" s="135"/>
      <c r="G19" s="136"/>
      <c r="H19" s="135"/>
      <c r="I19" s="135"/>
      <c r="J19" s="135"/>
      <c r="K19" s="137"/>
      <c r="L19" s="138"/>
    </row>
    <row r="20" spans="2:25" ht="28.5" customHeight="1">
      <c r="B20" s="132">
        <v>8</v>
      </c>
      <c r="C20" s="133"/>
      <c r="D20" s="132"/>
      <c r="E20" s="134"/>
      <c r="F20" s="135"/>
      <c r="G20" s="136"/>
      <c r="H20" s="135"/>
      <c r="I20" s="135"/>
      <c r="J20" s="135"/>
      <c r="K20" s="137"/>
      <c r="L20" s="138"/>
    </row>
    <row r="21" spans="2:25" ht="28.5" customHeight="1">
      <c r="B21" s="132">
        <v>9</v>
      </c>
      <c r="C21" s="133"/>
      <c r="D21" s="132"/>
      <c r="E21" s="134"/>
      <c r="F21" s="135"/>
      <c r="G21" s="136"/>
      <c r="H21" s="135"/>
      <c r="I21" s="135"/>
      <c r="J21" s="135"/>
      <c r="K21" s="137"/>
      <c r="L21" s="138"/>
    </row>
    <row r="22" spans="2:25" ht="28.5" customHeight="1">
      <c r="B22" s="132">
        <v>10</v>
      </c>
      <c r="C22" s="133"/>
      <c r="D22" s="132"/>
      <c r="E22" s="134"/>
      <c r="F22" s="135"/>
      <c r="G22" s="136"/>
      <c r="H22" s="135"/>
      <c r="I22" s="135"/>
      <c r="J22" s="135"/>
      <c r="K22" s="137"/>
      <c r="L22" s="138"/>
    </row>
    <row r="23" spans="2:25" ht="28.5" customHeight="1">
      <c r="B23" s="132">
        <v>11</v>
      </c>
      <c r="C23" s="133"/>
      <c r="D23" s="132"/>
      <c r="E23" s="134"/>
      <c r="F23" s="135"/>
      <c r="G23" s="136"/>
      <c r="H23" s="135"/>
      <c r="I23" s="135"/>
      <c r="J23" s="135"/>
      <c r="K23" s="137"/>
      <c r="L23" s="138"/>
    </row>
    <row r="24" spans="2:25" ht="28.5" customHeight="1">
      <c r="B24" s="132">
        <v>12</v>
      </c>
      <c r="C24" s="133"/>
      <c r="D24" s="132"/>
      <c r="E24" s="134"/>
      <c r="F24" s="135"/>
      <c r="G24" s="136"/>
      <c r="H24" s="135"/>
      <c r="I24" s="135"/>
      <c r="J24" s="135"/>
      <c r="K24" s="137"/>
      <c r="L24" s="138"/>
    </row>
    <row r="25" spans="2:25" ht="28.5" customHeight="1">
      <c r="B25" s="132">
        <v>13</v>
      </c>
      <c r="C25" s="133"/>
      <c r="D25" s="132"/>
      <c r="E25" s="134"/>
      <c r="F25" s="135"/>
      <c r="G25" s="136"/>
      <c r="H25" s="135"/>
      <c r="I25" s="135"/>
      <c r="J25" s="135"/>
      <c r="K25" s="137"/>
      <c r="L25" s="138"/>
    </row>
    <row r="26" spans="2:25" ht="28.5" customHeight="1">
      <c r="B26" s="132">
        <v>14</v>
      </c>
      <c r="C26" s="133"/>
      <c r="D26" s="132"/>
      <c r="E26" s="134"/>
      <c r="F26" s="135"/>
      <c r="G26" s="136"/>
      <c r="H26" s="135"/>
      <c r="I26" s="135"/>
      <c r="J26" s="135"/>
      <c r="K26" s="137"/>
      <c r="L26" s="138"/>
    </row>
    <row r="27" spans="2:25" ht="28.5" customHeight="1" thickBot="1">
      <c r="B27" s="139">
        <v>15</v>
      </c>
      <c r="C27" s="140"/>
      <c r="D27" s="139"/>
      <c r="E27" s="141"/>
      <c r="F27" s="142"/>
      <c r="G27" s="143"/>
      <c r="H27" s="142"/>
      <c r="I27" s="142"/>
      <c r="J27" s="142"/>
      <c r="K27" s="144"/>
      <c r="L27" s="145"/>
    </row>
    <row r="28" spans="2:25" ht="16.5" customHeight="1">
      <c r="B28" s="827" t="s">
        <v>136</v>
      </c>
      <c r="C28" s="827"/>
      <c r="D28" s="827"/>
      <c r="E28" s="827"/>
      <c r="F28" s="827"/>
      <c r="G28" s="827"/>
      <c r="H28" s="827"/>
      <c r="I28" s="827"/>
      <c r="J28" s="827"/>
      <c r="K28" s="827"/>
      <c r="L28" s="827"/>
      <c r="M28" s="119"/>
      <c r="N28" s="119"/>
      <c r="O28" s="119"/>
      <c r="P28" s="119"/>
      <c r="Q28" s="119"/>
      <c r="R28" s="119"/>
      <c r="S28" s="119"/>
      <c r="T28" s="119"/>
      <c r="U28" s="119"/>
      <c r="V28" s="119"/>
      <c r="W28" s="119"/>
      <c r="X28" s="119"/>
      <c r="Y28" s="119"/>
    </row>
    <row r="29" spans="2:25" ht="16.5" customHeight="1">
      <c r="B29" s="827" t="s">
        <v>137</v>
      </c>
      <c r="C29" s="827"/>
      <c r="D29" s="827"/>
      <c r="E29" s="827"/>
      <c r="F29" s="827"/>
      <c r="G29" s="827"/>
      <c r="H29" s="827"/>
      <c r="I29" s="827"/>
      <c r="J29" s="827"/>
      <c r="K29" s="827"/>
      <c r="L29" s="827"/>
      <c r="M29" s="119"/>
      <c r="N29" s="119"/>
      <c r="O29" s="119"/>
      <c r="P29" s="119"/>
      <c r="Q29" s="119"/>
      <c r="R29" s="119"/>
      <c r="S29" s="119"/>
      <c r="T29" s="119"/>
      <c r="U29" s="119"/>
      <c r="V29" s="119"/>
      <c r="W29" s="119"/>
      <c r="X29" s="119"/>
      <c r="Y29" s="119"/>
    </row>
    <row r="30" spans="2:25" ht="16.5" customHeight="1">
      <c r="B30" s="827" t="s">
        <v>138</v>
      </c>
      <c r="C30" s="827"/>
      <c r="D30" s="827"/>
      <c r="E30" s="827"/>
      <c r="F30" s="827"/>
      <c r="G30" s="827"/>
      <c r="H30" s="827"/>
      <c r="I30" s="827"/>
      <c r="J30" s="827"/>
      <c r="K30" s="827"/>
      <c r="L30" s="827"/>
      <c r="M30" s="119"/>
      <c r="N30" s="119"/>
      <c r="O30" s="119"/>
      <c r="P30" s="119"/>
      <c r="Q30" s="119"/>
      <c r="R30" s="119"/>
      <c r="S30" s="119"/>
      <c r="T30" s="119"/>
      <c r="U30" s="119"/>
      <c r="V30" s="119"/>
      <c r="W30" s="119"/>
      <c r="X30" s="119"/>
      <c r="Y30" s="119"/>
    </row>
    <row r="31" spans="2:25" ht="16.5" customHeight="1">
      <c r="B31" s="827" t="s">
        <v>139</v>
      </c>
      <c r="C31" s="827"/>
      <c r="D31" s="827"/>
      <c r="E31" s="827"/>
      <c r="F31" s="827"/>
      <c r="G31" s="827"/>
      <c r="H31" s="827"/>
      <c r="I31" s="827"/>
      <c r="J31" s="827"/>
      <c r="K31" s="827"/>
      <c r="L31" s="827"/>
      <c r="M31" s="119"/>
      <c r="N31" s="119"/>
      <c r="O31" s="119"/>
      <c r="P31" s="119"/>
      <c r="Q31" s="119"/>
      <c r="R31" s="119"/>
      <c r="S31" s="119"/>
      <c r="T31" s="119"/>
      <c r="U31" s="119"/>
      <c r="V31" s="119"/>
      <c r="W31" s="119"/>
      <c r="X31" s="119"/>
      <c r="Y31" s="119"/>
    </row>
    <row r="32" spans="2:25" ht="16.5" customHeight="1">
      <c r="B32" s="827" t="s">
        <v>550</v>
      </c>
      <c r="C32" s="827"/>
      <c r="D32" s="827"/>
      <c r="E32" s="827"/>
      <c r="F32" s="827"/>
      <c r="G32" s="827"/>
      <c r="H32" s="827"/>
      <c r="I32" s="827"/>
      <c r="J32" s="827"/>
      <c r="K32" s="827"/>
      <c r="L32" s="827"/>
      <c r="M32" s="119"/>
      <c r="N32" s="119"/>
      <c r="O32" s="119"/>
      <c r="P32" s="119"/>
      <c r="Q32" s="119"/>
      <c r="R32" s="119"/>
      <c r="S32" s="119"/>
      <c r="T32" s="119"/>
      <c r="U32" s="119"/>
      <c r="V32" s="119"/>
      <c r="W32" s="119"/>
      <c r="X32" s="119"/>
      <c r="Y32" s="119"/>
    </row>
    <row r="33" spans="2:25" ht="16.5" customHeight="1">
      <c r="B33" s="827" t="s">
        <v>128</v>
      </c>
      <c r="C33" s="827"/>
      <c r="D33" s="827"/>
      <c r="E33" s="827"/>
      <c r="F33" s="827"/>
      <c r="G33" s="827"/>
      <c r="H33" s="827"/>
      <c r="I33" s="827"/>
      <c r="J33" s="827"/>
      <c r="K33" s="827"/>
      <c r="L33" s="827"/>
      <c r="M33" s="119"/>
      <c r="N33" s="119"/>
      <c r="O33" s="119"/>
      <c r="P33" s="119"/>
      <c r="Q33" s="119"/>
      <c r="R33" s="119"/>
      <c r="S33" s="119"/>
      <c r="T33" s="119"/>
      <c r="U33" s="119"/>
      <c r="V33" s="119"/>
      <c r="W33" s="119"/>
      <c r="X33" s="119"/>
      <c r="Y33" s="119"/>
    </row>
    <row r="34" spans="2:25">
      <c r="B34" s="146"/>
      <c r="C34" s="146"/>
      <c r="D34" s="146"/>
      <c r="E34" s="146"/>
      <c r="F34" s="146"/>
      <c r="G34" s="146"/>
      <c r="H34" s="146"/>
      <c r="I34" s="146"/>
      <c r="J34" s="146"/>
      <c r="K34" s="146"/>
      <c r="L34" s="146"/>
    </row>
    <row r="35" spans="2:25">
      <c r="B35" s="146"/>
      <c r="C35" s="146"/>
      <c r="D35" s="146"/>
      <c r="E35" s="146"/>
      <c r="F35" s="146"/>
      <c r="G35" s="146"/>
      <c r="H35" s="146"/>
      <c r="I35" s="146"/>
      <c r="J35" s="146"/>
      <c r="K35" s="146"/>
      <c r="L35" s="146"/>
    </row>
    <row r="36" spans="2:25">
      <c r="B36" s="146"/>
      <c r="C36" s="146"/>
      <c r="D36" s="146"/>
      <c r="E36" s="146"/>
      <c r="F36" s="146"/>
      <c r="G36" s="146"/>
      <c r="H36" s="146"/>
      <c r="I36" s="146"/>
      <c r="J36" s="146"/>
      <c r="K36" s="146"/>
      <c r="L36" s="146"/>
    </row>
    <row r="37" spans="2:25">
      <c r="B37" s="146"/>
      <c r="C37" s="146"/>
      <c r="D37" s="146"/>
      <c r="E37" s="146"/>
      <c r="F37" s="146"/>
      <c r="G37" s="146"/>
      <c r="H37" s="146"/>
      <c r="I37" s="146"/>
      <c r="J37" s="146"/>
      <c r="K37" s="146"/>
      <c r="L37" s="146"/>
    </row>
    <row r="38" spans="2:25">
      <c r="B38" s="146"/>
      <c r="C38" s="146"/>
      <c r="D38" s="146"/>
      <c r="E38" s="146"/>
      <c r="F38" s="146"/>
      <c r="G38" s="146"/>
      <c r="H38" s="146"/>
      <c r="I38" s="146"/>
      <c r="J38" s="146"/>
      <c r="K38" s="146"/>
      <c r="L38" s="146"/>
    </row>
    <row r="39" spans="2:25">
      <c r="B39" s="146"/>
      <c r="C39" s="146"/>
      <c r="D39" s="146"/>
      <c r="E39" s="146"/>
      <c r="F39" s="146"/>
      <c r="G39" s="146"/>
      <c r="H39" s="146"/>
      <c r="I39" s="146"/>
      <c r="J39" s="146"/>
      <c r="K39" s="146"/>
      <c r="L39" s="146"/>
    </row>
    <row r="40" spans="2:25">
      <c r="B40" s="146"/>
      <c r="C40" s="146"/>
      <c r="D40" s="146"/>
      <c r="E40" s="146"/>
      <c r="F40" s="146"/>
      <c r="G40" s="146"/>
      <c r="H40" s="146"/>
      <c r="I40" s="146"/>
      <c r="J40" s="146"/>
      <c r="K40" s="146"/>
      <c r="L40" s="146"/>
    </row>
    <row r="41" spans="2:25">
      <c r="B41" s="146"/>
      <c r="C41" s="146"/>
      <c r="D41" s="146"/>
      <c r="E41" s="146"/>
      <c r="F41" s="146"/>
      <c r="G41" s="146"/>
      <c r="H41" s="146"/>
      <c r="I41" s="146"/>
      <c r="J41" s="146"/>
      <c r="K41" s="146"/>
      <c r="L41" s="146"/>
    </row>
    <row r="42" spans="2:25">
      <c r="B42" s="146"/>
      <c r="C42" s="146"/>
      <c r="D42" s="146"/>
      <c r="E42" s="146"/>
      <c r="F42" s="146"/>
      <c r="G42" s="146"/>
      <c r="H42" s="146"/>
      <c r="I42" s="146"/>
      <c r="J42" s="146"/>
      <c r="K42" s="146"/>
      <c r="L42" s="146"/>
    </row>
    <row r="43" spans="2:25">
      <c r="B43" s="146"/>
      <c r="C43" s="146"/>
      <c r="D43" s="146"/>
      <c r="E43" s="146"/>
      <c r="F43" s="146"/>
      <c r="G43" s="146"/>
      <c r="H43" s="146"/>
      <c r="I43" s="146"/>
      <c r="J43" s="146"/>
      <c r="K43" s="146"/>
      <c r="L43" s="146"/>
    </row>
    <row r="44" spans="2:25">
      <c r="B44" s="146"/>
      <c r="C44" s="146"/>
      <c r="D44" s="146"/>
      <c r="E44" s="146"/>
      <c r="F44" s="146"/>
      <c r="G44" s="146"/>
      <c r="H44" s="146"/>
      <c r="I44" s="146"/>
      <c r="J44" s="146"/>
      <c r="K44" s="146"/>
      <c r="L44" s="146"/>
    </row>
    <row r="45" spans="2:25">
      <c r="B45" s="146"/>
      <c r="C45" s="146"/>
      <c r="D45" s="146"/>
      <c r="E45" s="146"/>
      <c r="F45" s="146"/>
      <c r="G45" s="146"/>
      <c r="H45" s="146"/>
      <c r="I45" s="146"/>
      <c r="J45" s="146"/>
      <c r="K45" s="146"/>
      <c r="L45" s="146"/>
    </row>
    <row r="46" spans="2:25">
      <c r="B46" s="146"/>
      <c r="C46" s="146"/>
      <c r="D46" s="146"/>
      <c r="E46" s="146"/>
      <c r="F46" s="146"/>
      <c r="G46" s="146"/>
      <c r="H46" s="146"/>
      <c r="I46" s="146"/>
      <c r="J46" s="146"/>
      <c r="K46" s="146"/>
      <c r="L46" s="146"/>
    </row>
    <row r="47" spans="2:25">
      <c r="B47" s="146"/>
      <c r="C47" s="146"/>
      <c r="D47" s="146"/>
      <c r="E47" s="146"/>
      <c r="F47" s="146"/>
      <c r="G47" s="146"/>
      <c r="H47" s="146"/>
      <c r="I47" s="146"/>
      <c r="J47" s="146"/>
      <c r="K47" s="146"/>
      <c r="L47" s="146"/>
    </row>
    <row r="48" spans="2:25">
      <c r="B48" s="146"/>
      <c r="C48" s="146"/>
      <c r="D48" s="146"/>
      <c r="E48" s="146"/>
      <c r="F48" s="146"/>
      <c r="G48" s="146"/>
      <c r="H48" s="146"/>
      <c r="I48" s="146"/>
      <c r="J48" s="146"/>
      <c r="K48" s="146"/>
      <c r="L48" s="146"/>
    </row>
    <row r="49" spans="2:12">
      <c r="B49" s="146"/>
      <c r="C49" s="146"/>
      <c r="D49" s="146"/>
      <c r="E49" s="146"/>
      <c r="F49" s="146"/>
      <c r="G49" s="146"/>
      <c r="H49" s="146"/>
      <c r="I49" s="146"/>
      <c r="J49" s="146"/>
      <c r="K49" s="146"/>
      <c r="L49" s="146"/>
    </row>
    <row r="50" spans="2:12">
      <c r="B50" s="146"/>
      <c r="C50" s="146"/>
      <c r="D50" s="146"/>
      <c r="E50" s="146"/>
      <c r="F50" s="146"/>
      <c r="G50" s="146"/>
      <c r="H50" s="146"/>
      <c r="I50" s="146"/>
      <c r="J50" s="146"/>
      <c r="K50" s="146"/>
      <c r="L50" s="146"/>
    </row>
    <row r="51" spans="2:12">
      <c r="B51" s="146"/>
      <c r="C51" s="146"/>
      <c r="D51" s="146"/>
      <c r="E51" s="146"/>
      <c r="F51" s="146"/>
      <c r="G51" s="146"/>
      <c r="H51" s="146"/>
      <c r="I51" s="146"/>
      <c r="J51" s="146"/>
      <c r="K51" s="146"/>
      <c r="L51" s="146"/>
    </row>
    <row r="52" spans="2:12">
      <c r="B52" s="146"/>
      <c r="C52" s="146"/>
      <c r="D52" s="146"/>
      <c r="E52" s="146"/>
      <c r="F52" s="146"/>
      <c r="G52" s="146"/>
      <c r="H52" s="146"/>
      <c r="I52" s="146"/>
      <c r="J52" s="146"/>
      <c r="K52" s="146"/>
      <c r="L52" s="146"/>
    </row>
    <row r="53" spans="2:12">
      <c r="B53" s="146"/>
      <c r="C53" s="146"/>
      <c r="D53" s="146"/>
      <c r="E53" s="146"/>
      <c r="F53" s="146"/>
      <c r="G53" s="146"/>
      <c r="H53" s="146"/>
      <c r="I53" s="146"/>
      <c r="J53" s="146"/>
      <c r="K53" s="146"/>
      <c r="L53" s="146"/>
    </row>
    <row r="54" spans="2:12">
      <c r="B54" s="146"/>
      <c r="C54" s="146"/>
      <c r="D54" s="146"/>
      <c r="E54" s="146"/>
      <c r="F54" s="146"/>
      <c r="G54" s="146"/>
      <c r="H54" s="146"/>
      <c r="I54" s="146"/>
      <c r="J54" s="146"/>
      <c r="K54" s="146"/>
      <c r="L54" s="146"/>
    </row>
    <row r="55" spans="2:12">
      <c r="B55" s="146"/>
      <c r="C55" s="146"/>
      <c r="D55" s="146"/>
      <c r="E55" s="146"/>
      <c r="F55" s="146"/>
      <c r="G55" s="146"/>
      <c r="H55" s="146"/>
      <c r="I55" s="146"/>
      <c r="J55" s="146"/>
      <c r="K55" s="146"/>
      <c r="L55" s="146"/>
    </row>
    <row r="56" spans="2:12">
      <c r="B56" s="146"/>
      <c r="C56" s="146"/>
      <c r="D56" s="146"/>
      <c r="E56" s="146"/>
      <c r="F56" s="146"/>
      <c r="G56" s="146"/>
      <c r="H56" s="146"/>
      <c r="I56" s="146"/>
      <c r="J56" s="146"/>
      <c r="K56" s="146"/>
      <c r="L56" s="146"/>
    </row>
    <row r="57" spans="2:12">
      <c r="B57" s="146"/>
      <c r="C57" s="146"/>
      <c r="D57" s="146"/>
      <c r="E57" s="146"/>
      <c r="F57" s="146"/>
      <c r="G57" s="146"/>
      <c r="H57" s="146"/>
      <c r="I57" s="146"/>
      <c r="J57" s="146"/>
      <c r="K57" s="146"/>
      <c r="L57" s="146"/>
    </row>
    <row r="58" spans="2:12">
      <c r="B58" s="146"/>
      <c r="C58" s="146"/>
      <c r="D58" s="146"/>
      <c r="E58" s="146"/>
      <c r="F58" s="146"/>
      <c r="G58" s="146"/>
      <c r="H58" s="146"/>
      <c r="I58" s="146"/>
      <c r="J58" s="146"/>
      <c r="K58" s="146"/>
      <c r="L58" s="146"/>
    </row>
    <row r="59" spans="2:12">
      <c r="B59" s="146"/>
      <c r="C59" s="146"/>
      <c r="D59" s="146"/>
      <c r="E59" s="146"/>
      <c r="F59" s="146"/>
      <c r="G59" s="146"/>
      <c r="H59" s="146"/>
      <c r="I59" s="146"/>
      <c r="J59" s="146"/>
      <c r="K59" s="146"/>
      <c r="L59" s="146"/>
    </row>
    <row r="60" spans="2:12">
      <c r="B60" s="146"/>
      <c r="C60" s="146"/>
      <c r="D60" s="146"/>
      <c r="E60" s="146"/>
      <c r="F60" s="146"/>
      <c r="G60" s="146"/>
      <c r="H60" s="146"/>
      <c r="I60" s="146"/>
      <c r="J60" s="146"/>
      <c r="K60" s="146"/>
      <c r="L60" s="146"/>
    </row>
    <row r="61" spans="2:12">
      <c r="B61" s="146"/>
      <c r="C61" s="146"/>
      <c r="D61" s="146"/>
      <c r="E61" s="146"/>
      <c r="F61" s="146"/>
      <c r="G61" s="146"/>
      <c r="H61" s="146"/>
      <c r="I61" s="146"/>
      <c r="J61" s="146"/>
      <c r="K61" s="146"/>
      <c r="L61" s="146"/>
    </row>
    <row r="62" spans="2:12">
      <c r="B62" s="146"/>
      <c r="C62" s="146"/>
      <c r="D62" s="146"/>
      <c r="E62" s="146"/>
      <c r="F62" s="146"/>
      <c r="G62" s="146"/>
      <c r="H62" s="146"/>
      <c r="I62" s="146"/>
      <c r="J62" s="146"/>
      <c r="K62" s="146"/>
      <c r="L62" s="146"/>
    </row>
    <row r="63" spans="2:12">
      <c r="B63" s="146"/>
      <c r="C63" s="146"/>
      <c r="D63" s="146"/>
      <c r="E63" s="146"/>
      <c r="F63" s="146"/>
      <c r="G63" s="146"/>
      <c r="H63" s="146"/>
      <c r="I63" s="146"/>
      <c r="J63" s="146"/>
      <c r="K63" s="146"/>
      <c r="L63" s="146"/>
    </row>
    <row r="64" spans="2:12">
      <c r="B64" s="146"/>
      <c r="C64" s="146"/>
      <c r="D64" s="146"/>
      <c r="E64" s="146"/>
      <c r="F64" s="146"/>
      <c r="G64" s="146"/>
      <c r="H64" s="146"/>
      <c r="I64" s="146"/>
      <c r="J64" s="146"/>
      <c r="K64" s="146"/>
      <c r="L64" s="146"/>
    </row>
    <row r="65" spans="2:12">
      <c r="B65" s="146"/>
      <c r="C65" s="146"/>
      <c r="D65" s="146"/>
      <c r="E65" s="146"/>
      <c r="F65" s="146"/>
      <c r="G65" s="146"/>
      <c r="H65" s="146"/>
      <c r="I65" s="146"/>
      <c r="J65" s="146"/>
      <c r="K65" s="146"/>
      <c r="L65" s="146"/>
    </row>
    <row r="66" spans="2:12">
      <c r="B66" s="146"/>
      <c r="C66" s="146"/>
      <c r="D66" s="146"/>
      <c r="E66" s="146"/>
      <c r="F66" s="146"/>
      <c r="G66" s="146"/>
      <c r="H66" s="146"/>
      <c r="I66" s="146"/>
      <c r="J66" s="146"/>
      <c r="K66" s="146"/>
      <c r="L66" s="146"/>
    </row>
    <row r="67" spans="2:12">
      <c r="B67" s="146"/>
      <c r="C67" s="146"/>
      <c r="D67" s="146"/>
      <c r="E67" s="146"/>
      <c r="F67" s="146"/>
      <c r="G67" s="146"/>
      <c r="H67" s="146"/>
      <c r="I67" s="146"/>
      <c r="J67" s="146"/>
      <c r="K67" s="146"/>
      <c r="L67" s="146"/>
    </row>
    <row r="68" spans="2:12">
      <c r="B68" s="146"/>
      <c r="C68" s="146"/>
      <c r="D68" s="146"/>
      <c r="E68" s="146"/>
      <c r="F68" s="146"/>
      <c r="G68" s="146"/>
      <c r="H68" s="146"/>
      <c r="I68" s="146"/>
      <c r="J68" s="146"/>
      <c r="K68" s="146"/>
      <c r="L68" s="146"/>
    </row>
    <row r="69" spans="2:12">
      <c r="B69" s="146"/>
      <c r="C69" s="146"/>
      <c r="D69" s="146"/>
      <c r="E69" s="146"/>
      <c r="F69" s="146"/>
      <c r="G69" s="146"/>
      <c r="H69" s="146"/>
      <c r="I69" s="146"/>
      <c r="J69" s="146"/>
      <c r="K69" s="146"/>
      <c r="L69" s="146"/>
    </row>
    <row r="70" spans="2:12">
      <c r="B70" s="146"/>
      <c r="C70" s="146"/>
      <c r="D70" s="146"/>
      <c r="E70" s="146"/>
      <c r="F70" s="146"/>
      <c r="G70" s="146"/>
      <c r="H70" s="146"/>
      <c r="I70" s="146"/>
      <c r="J70" s="146"/>
      <c r="K70" s="146"/>
      <c r="L70" s="146"/>
    </row>
    <row r="71" spans="2:12">
      <c r="B71" s="146"/>
      <c r="C71" s="146"/>
      <c r="D71" s="146"/>
      <c r="E71" s="146"/>
      <c r="F71" s="146"/>
      <c r="G71" s="146"/>
      <c r="H71" s="146"/>
      <c r="I71" s="146"/>
      <c r="J71" s="146"/>
      <c r="K71" s="146"/>
      <c r="L71" s="146"/>
    </row>
    <row r="72" spans="2:12">
      <c r="B72" s="146"/>
      <c r="C72" s="146"/>
      <c r="D72" s="146"/>
      <c r="E72" s="146"/>
      <c r="F72" s="146"/>
      <c r="G72" s="146"/>
      <c r="H72" s="146"/>
      <c r="I72" s="146"/>
      <c r="J72" s="146"/>
      <c r="K72" s="146"/>
      <c r="L72" s="146"/>
    </row>
  </sheetData>
  <mergeCells count="18">
    <mergeCell ref="B1:L1"/>
    <mergeCell ref="B3:L3"/>
    <mergeCell ref="B5:C5"/>
    <mergeCell ref="D5:L5"/>
    <mergeCell ref="B6:C6"/>
    <mergeCell ref="D6:L6"/>
    <mergeCell ref="B33:L33"/>
    <mergeCell ref="B8:C8"/>
    <mergeCell ref="D8:L8"/>
    <mergeCell ref="B10:B11"/>
    <mergeCell ref="C10:C11"/>
    <mergeCell ref="D10:K10"/>
    <mergeCell ref="L10:L11"/>
    <mergeCell ref="B28:L28"/>
    <mergeCell ref="B29:L29"/>
    <mergeCell ref="B30:L30"/>
    <mergeCell ref="B31:L31"/>
    <mergeCell ref="B32:L32"/>
  </mergeCells>
  <phoneticPr fontId="5"/>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3"/>
  <sheetViews>
    <sheetView view="pageBreakPreview" zoomScaleNormal="100" zoomScaleSheetLayoutView="100" workbookViewId="0">
      <selection activeCell="AI8" sqref="AI8"/>
    </sheetView>
  </sheetViews>
  <sheetFormatPr defaultColWidth="3" defaultRowHeight="13.5"/>
  <cols>
    <col min="1" max="31" width="3" style="157" customWidth="1"/>
    <col min="32" max="32" width="0.28515625" style="157" customWidth="1"/>
    <col min="33" max="33" width="3" style="157" customWidth="1"/>
    <col min="34" max="41" width="12.140625" style="157" customWidth="1"/>
    <col min="42" max="16384" width="3" style="157"/>
  </cols>
  <sheetData>
    <row r="1" spans="1:80" s="148" customFormat="1" ht="21" customHeight="1">
      <c r="Z1" s="851" t="s">
        <v>140</v>
      </c>
      <c r="AA1" s="851"/>
      <c r="AB1" s="851"/>
      <c r="AC1" s="851"/>
      <c r="AD1" s="851"/>
      <c r="AE1" s="741"/>
      <c r="AF1" s="488"/>
      <c r="AG1" s="852" t="s">
        <v>141</v>
      </c>
      <c r="AH1" s="150"/>
      <c r="AI1" s="150"/>
      <c r="AJ1" s="150"/>
      <c r="AK1" s="150"/>
      <c r="AL1" s="150"/>
      <c r="AM1" s="150"/>
      <c r="AN1" s="150"/>
      <c r="AO1" s="150"/>
      <c r="AP1" s="150"/>
      <c r="AQ1" s="150"/>
    </row>
    <row r="2" spans="1:80" s="148" customFormat="1" ht="21" customHeight="1">
      <c r="W2" s="853" t="s">
        <v>142</v>
      </c>
      <c r="X2" s="853"/>
      <c r="Y2" s="853"/>
      <c r="Z2" s="853"/>
      <c r="AA2" s="853"/>
      <c r="AB2" s="853"/>
      <c r="AC2" s="853"/>
      <c r="AD2" s="853"/>
      <c r="AE2" s="853"/>
      <c r="AF2" s="488"/>
      <c r="AG2" s="852"/>
      <c r="AH2" s="150"/>
      <c r="AI2" s="150"/>
      <c r="AJ2" s="150"/>
      <c r="AK2" s="150"/>
      <c r="AL2" s="150"/>
      <c r="AM2" s="150"/>
      <c r="AN2" s="150"/>
      <c r="AO2" s="150"/>
      <c r="AP2" s="150"/>
      <c r="AQ2" s="150"/>
    </row>
    <row r="3" spans="1:80" s="148" customFormat="1" ht="21" customHeight="1">
      <c r="Y3" s="151"/>
      <c r="Z3" s="151"/>
      <c r="AA3" s="151"/>
      <c r="AB3" s="151"/>
      <c r="AC3" s="151"/>
      <c r="AD3" s="151"/>
      <c r="AE3" s="151"/>
      <c r="AF3" s="488"/>
      <c r="AG3" s="852"/>
      <c r="AH3" s="150"/>
      <c r="AI3" s="150"/>
      <c r="AJ3" s="150"/>
      <c r="AK3" s="150"/>
      <c r="AL3" s="150"/>
      <c r="AM3" s="150"/>
      <c r="AN3" s="150"/>
      <c r="AO3" s="150"/>
      <c r="AP3" s="150"/>
      <c r="AQ3" s="150"/>
    </row>
    <row r="4" spans="1:80" s="148" customFormat="1" ht="21" customHeight="1">
      <c r="A4" s="854" t="s">
        <v>552</v>
      </c>
      <c r="B4" s="854"/>
      <c r="C4" s="854"/>
      <c r="D4" s="854"/>
      <c r="E4" s="854"/>
      <c r="F4" s="854"/>
      <c r="G4" s="854"/>
      <c r="H4" s="854"/>
      <c r="I4" s="854"/>
      <c r="J4" s="854"/>
      <c r="K4" s="854"/>
      <c r="L4" s="854"/>
      <c r="M4" s="854"/>
      <c r="N4" s="854"/>
      <c r="O4" s="854"/>
      <c r="P4" s="854"/>
      <c r="Q4" s="854"/>
      <c r="R4" s="854"/>
      <c r="S4" s="854"/>
      <c r="T4" s="854"/>
      <c r="U4" s="854"/>
      <c r="V4" s="854"/>
      <c r="W4" s="854"/>
      <c r="X4" s="854"/>
      <c r="Y4" s="854"/>
      <c r="Z4" s="854"/>
      <c r="AA4" s="854"/>
      <c r="AB4" s="854"/>
      <c r="AC4" s="854"/>
      <c r="AD4" s="854"/>
      <c r="AE4" s="854"/>
      <c r="AF4" s="488"/>
      <c r="AG4" s="852"/>
      <c r="AH4" s="150"/>
      <c r="AI4" s="150"/>
      <c r="AJ4" s="150"/>
      <c r="AK4" s="150"/>
      <c r="AL4" s="150"/>
      <c r="AM4" s="150"/>
      <c r="AN4" s="150"/>
      <c r="AO4" s="150"/>
      <c r="AP4" s="150"/>
      <c r="AQ4" s="150"/>
    </row>
    <row r="5" spans="1:80" s="148" customFormat="1" ht="21" customHeight="1">
      <c r="Q5" s="152"/>
      <c r="S5" s="152"/>
      <c r="T5" s="152"/>
      <c r="U5" s="152"/>
      <c r="V5" s="152"/>
      <c r="W5" s="152"/>
      <c r="X5" s="152"/>
      <c r="Y5" s="153"/>
      <c r="Z5" s="153"/>
      <c r="AA5" s="153"/>
      <c r="AB5" s="153"/>
      <c r="AC5" s="153"/>
      <c r="AD5" s="153"/>
      <c r="AE5" s="151"/>
      <c r="AF5" s="488"/>
      <c r="AG5" s="852"/>
      <c r="AH5" s="150"/>
      <c r="AI5" s="150"/>
      <c r="AJ5" s="150"/>
      <c r="AK5" s="150"/>
      <c r="AL5" s="150"/>
      <c r="AM5" s="150"/>
      <c r="AN5" s="150"/>
      <c r="AO5" s="150"/>
      <c r="AP5" s="150"/>
      <c r="AQ5" s="150"/>
    </row>
    <row r="6" spans="1:80" s="148" customFormat="1" ht="30" customHeight="1">
      <c r="B6" s="855" t="s">
        <v>553</v>
      </c>
      <c r="C6" s="855"/>
      <c r="D6" s="855"/>
      <c r="E6" s="855"/>
      <c r="F6" s="855"/>
      <c r="G6" s="855"/>
      <c r="H6" s="855"/>
      <c r="I6" s="855"/>
      <c r="J6" s="855"/>
      <c r="K6" s="855"/>
      <c r="L6" s="855"/>
      <c r="M6" s="855"/>
      <c r="N6" s="855"/>
      <c r="O6" s="855"/>
      <c r="P6" s="855"/>
      <c r="Q6" s="855"/>
      <c r="R6" s="855"/>
      <c r="S6" s="855"/>
      <c r="T6" s="855"/>
      <c r="U6" s="855"/>
      <c r="V6" s="855"/>
      <c r="W6" s="855"/>
      <c r="X6" s="855"/>
      <c r="Y6" s="855"/>
      <c r="Z6" s="855"/>
      <c r="AA6" s="855"/>
      <c r="AB6" s="855"/>
      <c r="AC6" s="855"/>
      <c r="AD6" s="855"/>
      <c r="AE6" s="151"/>
      <c r="AF6" s="488"/>
      <c r="AG6" s="852"/>
      <c r="AH6" s="150"/>
      <c r="AI6" s="150"/>
      <c r="AJ6" s="150" t="s">
        <v>143</v>
      </c>
      <c r="AK6" s="150"/>
      <c r="AL6" s="150"/>
      <c r="AM6" s="150"/>
      <c r="AN6" s="150"/>
      <c r="AO6" s="150"/>
      <c r="AP6" s="150"/>
      <c r="AQ6" s="150"/>
    </row>
    <row r="7" spans="1:80" s="148" customFormat="1" ht="23.25" customHeight="1">
      <c r="B7" s="855"/>
      <c r="C7" s="855"/>
      <c r="D7" s="855"/>
      <c r="E7" s="855"/>
      <c r="F7" s="855"/>
      <c r="G7" s="855"/>
      <c r="H7" s="855"/>
      <c r="I7" s="855"/>
      <c r="J7" s="855"/>
      <c r="K7" s="855"/>
      <c r="L7" s="855"/>
      <c r="M7" s="855"/>
      <c r="N7" s="855"/>
      <c r="O7" s="855"/>
      <c r="P7" s="855"/>
      <c r="Q7" s="855"/>
      <c r="R7" s="855"/>
      <c r="S7" s="855"/>
      <c r="T7" s="855"/>
      <c r="U7" s="855"/>
      <c r="V7" s="855"/>
      <c r="W7" s="855"/>
      <c r="X7" s="855"/>
      <c r="Y7" s="855"/>
      <c r="Z7" s="855"/>
      <c r="AA7" s="855"/>
      <c r="AB7" s="855"/>
      <c r="AC7" s="855"/>
      <c r="AD7" s="855"/>
      <c r="AE7" s="151"/>
      <c r="AF7" s="488"/>
      <c r="AG7" s="852"/>
      <c r="AH7" s="150"/>
      <c r="AI7" s="150"/>
      <c r="AJ7" s="150" t="s">
        <v>144</v>
      </c>
      <c r="AK7" s="150"/>
      <c r="AL7" s="150"/>
      <c r="AM7" s="150"/>
      <c r="AN7" s="150"/>
      <c r="AO7" s="150"/>
      <c r="AP7" s="150"/>
      <c r="AQ7" s="150"/>
    </row>
    <row r="8" spans="1:80" s="148" customFormat="1" ht="21" customHeight="1">
      <c r="Y8" s="151"/>
      <c r="Z8" s="151"/>
      <c r="AA8" s="151"/>
      <c r="AB8" s="151"/>
      <c r="AC8" s="151"/>
      <c r="AD8" s="151"/>
      <c r="AE8" s="151"/>
      <c r="AF8" s="488"/>
      <c r="AG8" s="852"/>
      <c r="AH8" s="150"/>
      <c r="AI8" s="150"/>
      <c r="AJ8" s="150"/>
      <c r="AK8" s="150"/>
      <c r="AL8" s="150"/>
      <c r="AM8" s="150"/>
      <c r="AN8" s="150"/>
      <c r="AO8" s="150"/>
      <c r="AP8" s="150"/>
      <c r="AQ8" s="150"/>
    </row>
    <row r="9" spans="1:80" s="148" customFormat="1" ht="30" customHeight="1">
      <c r="B9" s="856" t="s">
        <v>145</v>
      </c>
      <c r="C9" s="856"/>
      <c r="D9" s="856"/>
      <c r="E9" s="856"/>
      <c r="F9" s="856"/>
      <c r="G9" s="856"/>
      <c r="H9" s="856"/>
      <c r="I9" s="856"/>
      <c r="J9" s="856"/>
      <c r="K9" s="856"/>
      <c r="L9" s="856"/>
      <c r="M9" s="856"/>
      <c r="N9" s="856"/>
      <c r="O9" s="856"/>
      <c r="P9" s="856"/>
      <c r="Q9" s="856"/>
      <c r="R9" s="856"/>
      <c r="S9" s="856"/>
      <c r="T9" s="856"/>
      <c r="U9" s="856"/>
      <c r="V9" s="856"/>
      <c r="W9" s="856"/>
      <c r="X9" s="856"/>
      <c r="Y9" s="856"/>
      <c r="Z9" s="856"/>
      <c r="AA9" s="856"/>
      <c r="AB9" s="856"/>
      <c r="AC9" s="856"/>
      <c r="AD9" s="856"/>
      <c r="AE9" s="151"/>
      <c r="AF9" s="488"/>
      <c r="AG9" s="852"/>
      <c r="AH9" s="150"/>
      <c r="AI9" s="150"/>
      <c r="AJ9" s="150"/>
      <c r="AK9" s="150"/>
      <c r="AL9" s="150"/>
      <c r="AM9" s="150"/>
      <c r="AN9" s="150"/>
      <c r="AO9" s="150"/>
      <c r="AP9" s="150"/>
      <c r="AQ9" s="150"/>
    </row>
    <row r="10" spans="1:80" s="148" customFormat="1" ht="30" customHeight="1">
      <c r="B10" s="856" t="s">
        <v>146</v>
      </c>
      <c r="C10" s="856"/>
      <c r="D10" s="856"/>
      <c r="E10" s="856"/>
      <c r="F10" s="856"/>
      <c r="G10" s="856"/>
      <c r="H10" s="856" t="s">
        <v>147</v>
      </c>
      <c r="I10" s="856"/>
      <c r="J10" s="856"/>
      <c r="K10" s="856"/>
      <c r="L10" s="856"/>
      <c r="M10" s="856"/>
      <c r="N10" s="856"/>
      <c r="O10" s="856"/>
      <c r="P10" s="856"/>
      <c r="Q10" s="856"/>
      <c r="R10" s="856"/>
      <c r="S10" s="856"/>
      <c r="T10" s="856"/>
      <c r="U10" s="856"/>
      <c r="V10" s="856"/>
      <c r="W10" s="856"/>
      <c r="X10" s="856"/>
      <c r="Y10" s="856"/>
      <c r="Z10" s="856"/>
      <c r="AA10" s="856"/>
      <c r="AB10" s="856"/>
      <c r="AC10" s="856"/>
      <c r="AD10" s="856"/>
      <c r="AE10" s="151"/>
      <c r="AF10" s="488"/>
      <c r="AG10" s="852"/>
      <c r="AH10" s="150"/>
      <c r="AI10" s="150"/>
      <c r="AJ10" s="150"/>
      <c r="AK10" s="150"/>
      <c r="AL10" s="150"/>
      <c r="AM10" s="150"/>
      <c r="AN10" s="150"/>
      <c r="AO10" s="150"/>
      <c r="AP10" s="150"/>
      <c r="AQ10" s="150"/>
    </row>
    <row r="11" spans="1:80" s="148" customFormat="1" ht="21.75" customHeight="1">
      <c r="A11" s="154"/>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488"/>
      <c r="AG11" s="852"/>
      <c r="AH11" s="150"/>
      <c r="AI11" s="150"/>
      <c r="AJ11" s="150"/>
      <c r="AK11" s="150"/>
      <c r="AL11" s="150"/>
      <c r="AM11" s="150"/>
      <c r="AN11" s="150"/>
      <c r="AO11" s="150"/>
      <c r="AP11" s="150"/>
      <c r="AQ11" s="150"/>
      <c r="CB11" s="155"/>
    </row>
    <row r="12" spans="1:80" s="148" customFormat="1" ht="30" customHeight="1">
      <c r="A12" s="154"/>
      <c r="B12" s="842" t="s">
        <v>429</v>
      </c>
      <c r="C12" s="842"/>
      <c r="D12" s="842"/>
      <c r="E12" s="842"/>
      <c r="F12" s="842"/>
      <c r="G12" s="842"/>
      <c r="H12" s="842"/>
      <c r="I12" s="842"/>
      <c r="J12" s="842"/>
      <c r="K12" s="843"/>
      <c r="L12" s="843"/>
      <c r="M12" s="843"/>
      <c r="N12" s="843"/>
      <c r="O12" s="154"/>
      <c r="P12" s="154"/>
      <c r="Q12" s="154"/>
      <c r="R12" s="154"/>
      <c r="S12" s="154"/>
      <c r="T12" s="154"/>
      <c r="U12" s="154"/>
      <c r="V12" s="154"/>
      <c r="W12" s="154"/>
      <c r="X12" s="154"/>
      <c r="Y12" s="154"/>
      <c r="Z12" s="154"/>
      <c r="AA12" s="154"/>
      <c r="AB12" s="154"/>
      <c r="AC12" s="154"/>
      <c r="AD12" s="154"/>
      <c r="AE12" s="154"/>
      <c r="AF12" s="488"/>
      <c r="AG12" s="852"/>
      <c r="AH12" s="150"/>
      <c r="AI12" s="150"/>
      <c r="AJ12" s="150"/>
      <c r="AK12" s="150"/>
      <c r="AL12" s="150"/>
      <c r="AM12" s="150"/>
      <c r="AN12" s="150"/>
      <c r="AO12" s="150"/>
      <c r="AP12" s="150"/>
      <c r="AQ12" s="150"/>
      <c r="CB12" s="155"/>
    </row>
    <row r="13" spans="1:80" s="148" customFormat="1" ht="15" customHeight="1">
      <c r="A13" s="156"/>
      <c r="B13" s="857" t="s">
        <v>428</v>
      </c>
      <c r="C13" s="858"/>
      <c r="D13" s="858"/>
      <c r="E13" s="858"/>
      <c r="F13" s="858"/>
      <c r="G13" s="858"/>
      <c r="H13" s="858"/>
      <c r="I13" s="858"/>
      <c r="J13" s="859"/>
      <c r="K13" s="857" t="s">
        <v>148</v>
      </c>
      <c r="L13" s="858"/>
      <c r="M13" s="858"/>
      <c r="N13" s="858"/>
      <c r="O13" s="858"/>
      <c r="P13" s="858"/>
      <c r="Q13" s="858"/>
      <c r="R13" s="858"/>
      <c r="S13" s="850"/>
      <c r="T13" s="846"/>
      <c r="U13" s="846"/>
      <c r="V13" s="846"/>
      <c r="W13" s="846"/>
      <c r="X13" s="846"/>
      <c r="Y13" s="846"/>
      <c r="Z13" s="846"/>
      <c r="AA13" s="846"/>
      <c r="AB13" s="846"/>
      <c r="AC13" s="846"/>
      <c r="AD13" s="846"/>
      <c r="AF13" s="488"/>
      <c r="AG13" s="852"/>
      <c r="AH13" s="150"/>
      <c r="AI13" s="150"/>
      <c r="AJ13" s="150"/>
      <c r="AK13" s="150"/>
      <c r="AL13" s="150"/>
      <c r="AM13" s="150"/>
      <c r="AN13" s="150"/>
      <c r="AO13" s="150"/>
      <c r="AP13" s="150"/>
      <c r="AQ13" s="150"/>
      <c r="CB13" s="155"/>
    </row>
    <row r="14" spans="1:80" s="148" customFormat="1" ht="15" customHeight="1">
      <c r="A14" s="156"/>
      <c r="B14" s="860"/>
      <c r="C14" s="861"/>
      <c r="D14" s="861"/>
      <c r="E14" s="861"/>
      <c r="F14" s="861"/>
      <c r="G14" s="861"/>
      <c r="H14" s="861"/>
      <c r="I14" s="861"/>
      <c r="J14" s="862"/>
      <c r="K14" s="860"/>
      <c r="L14" s="861"/>
      <c r="M14" s="861"/>
      <c r="N14" s="861"/>
      <c r="O14" s="861"/>
      <c r="P14" s="861"/>
      <c r="Q14" s="861"/>
      <c r="R14" s="861"/>
      <c r="S14" s="850"/>
      <c r="T14" s="846"/>
      <c r="U14" s="846"/>
      <c r="V14" s="846"/>
      <c r="W14" s="846"/>
      <c r="X14" s="846"/>
      <c r="Y14" s="846"/>
      <c r="Z14" s="846"/>
      <c r="AA14" s="846"/>
      <c r="AB14" s="846"/>
      <c r="AC14" s="846"/>
      <c r="AD14" s="846"/>
      <c r="AF14" s="488"/>
      <c r="AG14" s="852"/>
      <c r="AH14" s="150"/>
      <c r="AI14" s="150"/>
      <c r="AJ14" s="150"/>
      <c r="AK14" s="150"/>
      <c r="AL14" s="150"/>
      <c r="AM14" s="150"/>
      <c r="AN14" s="150"/>
      <c r="AO14" s="150"/>
      <c r="AP14" s="150"/>
      <c r="AQ14" s="150"/>
      <c r="CB14" s="155"/>
    </row>
    <row r="15" spans="1:80" s="148" customFormat="1" ht="30" customHeight="1">
      <c r="A15" s="156"/>
      <c r="B15" s="738">
        <v>1</v>
      </c>
      <c r="C15" s="847"/>
      <c r="D15" s="848"/>
      <c r="E15" s="848"/>
      <c r="F15" s="848"/>
      <c r="G15" s="848"/>
      <c r="H15" s="848"/>
      <c r="I15" s="848"/>
      <c r="J15" s="849"/>
      <c r="K15" s="847"/>
      <c r="L15" s="848"/>
      <c r="M15" s="848"/>
      <c r="N15" s="848"/>
      <c r="O15" s="848"/>
      <c r="P15" s="848"/>
      <c r="Q15" s="848"/>
      <c r="R15" s="848"/>
      <c r="S15" s="850"/>
      <c r="T15" s="846"/>
      <c r="U15" s="846"/>
      <c r="V15" s="846"/>
      <c r="W15" s="846"/>
      <c r="X15" s="846"/>
      <c r="Y15" s="846"/>
      <c r="Z15" s="846"/>
      <c r="AA15" s="846"/>
      <c r="AB15" s="846"/>
      <c r="AC15" s="846"/>
      <c r="AD15" s="846"/>
      <c r="AF15" s="488"/>
      <c r="AG15" s="852"/>
      <c r="AH15" s="150"/>
      <c r="AI15" s="150"/>
      <c r="AJ15" s="150"/>
      <c r="AK15" s="150"/>
      <c r="AL15" s="150"/>
      <c r="AM15" s="150"/>
      <c r="AN15" s="150"/>
      <c r="AO15" s="150"/>
      <c r="AP15" s="150"/>
      <c r="AQ15" s="150"/>
      <c r="CB15" s="155"/>
    </row>
    <row r="16" spans="1:80" s="148" customFormat="1" ht="30" customHeight="1">
      <c r="A16" s="156"/>
      <c r="B16" s="738">
        <v>2</v>
      </c>
      <c r="C16" s="847"/>
      <c r="D16" s="848"/>
      <c r="E16" s="848"/>
      <c r="F16" s="848"/>
      <c r="G16" s="848"/>
      <c r="H16" s="848"/>
      <c r="I16" s="848"/>
      <c r="J16" s="849"/>
      <c r="K16" s="847"/>
      <c r="L16" s="848"/>
      <c r="M16" s="848"/>
      <c r="N16" s="848"/>
      <c r="O16" s="848"/>
      <c r="P16" s="848"/>
      <c r="Q16" s="848"/>
      <c r="R16" s="848"/>
      <c r="S16" s="850"/>
      <c r="T16" s="846"/>
      <c r="U16" s="846"/>
      <c r="V16" s="846"/>
      <c r="W16" s="846"/>
      <c r="X16" s="846"/>
      <c r="Y16" s="846"/>
      <c r="Z16" s="846"/>
      <c r="AA16" s="846"/>
      <c r="AB16" s="846"/>
      <c r="AC16" s="846"/>
      <c r="AD16" s="846"/>
      <c r="AF16" s="488"/>
      <c r="AG16" s="852"/>
      <c r="AH16" s="150"/>
      <c r="AI16" s="150"/>
      <c r="AJ16" s="150"/>
      <c r="AK16" s="150"/>
      <c r="AL16" s="150"/>
      <c r="AM16" s="150"/>
      <c r="AN16" s="150"/>
      <c r="AO16" s="150"/>
      <c r="AP16" s="150"/>
      <c r="AQ16" s="150"/>
      <c r="CB16" s="155"/>
    </row>
    <row r="17" spans="1:80" ht="15.75" customHeight="1">
      <c r="B17" s="148"/>
      <c r="C17" s="148" t="s">
        <v>542</v>
      </c>
      <c r="D17" s="148"/>
      <c r="E17" s="148"/>
      <c r="F17" s="148"/>
      <c r="G17" s="14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F17" s="489"/>
      <c r="AG17" s="852"/>
      <c r="AH17" s="160"/>
      <c r="AI17" s="160"/>
      <c r="AJ17" s="160"/>
      <c r="AK17" s="160"/>
      <c r="AL17" s="160"/>
      <c r="AM17" s="160"/>
      <c r="AN17" s="160"/>
      <c r="AO17" s="160"/>
      <c r="AP17" s="160"/>
      <c r="AQ17" s="160"/>
      <c r="CB17" s="161"/>
    </row>
    <row r="18" spans="1:80" ht="21.75" customHeight="1">
      <c r="A18" s="158"/>
      <c r="B18" s="148"/>
      <c r="C18" s="148"/>
      <c r="D18" s="148"/>
      <c r="E18" s="148"/>
      <c r="F18" s="148"/>
      <c r="G18" s="14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489"/>
      <c r="AG18" s="852"/>
      <c r="AH18" s="160"/>
      <c r="AI18" s="160"/>
      <c r="AJ18" s="160"/>
      <c r="AK18" s="160"/>
      <c r="AL18" s="160"/>
      <c r="AM18" s="160"/>
      <c r="AN18" s="160"/>
      <c r="AO18" s="160"/>
      <c r="AP18" s="160"/>
      <c r="AQ18" s="160"/>
      <c r="CB18" s="161"/>
    </row>
    <row r="19" spans="1:80" s="148" customFormat="1" ht="30" customHeight="1">
      <c r="A19" s="154"/>
      <c r="B19" s="842" t="s">
        <v>427</v>
      </c>
      <c r="C19" s="842"/>
      <c r="D19" s="842"/>
      <c r="E19" s="842"/>
      <c r="F19" s="842"/>
      <c r="G19" s="842"/>
      <c r="H19" s="842"/>
      <c r="I19" s="842"/>
      <c r="J19" s="842"/>
      <c r="K19" s="843"/>
      <c r="L19" s="843"/>
      <c r="M19" s="843"/>
      <c r="N19" s="843"/>
      <c r="O19" s="154"/>
      <c r="P19" s="154"/>
      <c r="Q19" s="154"/>
      <c r="R19" s="154"/>
      <c r="S19" s="154"/>
      <c r="T19" s="154"/>
      <c r="U19" s="154"/>
      <c r="V19" s="154"/>
      <c r="W19" s="154"/>
      <c r="X19" s="154"/>
      <c r="Y19" s="154"/>
      <c r="Z19" s="154"/>
      <c r="AA19" s="154"/>
      <c r="AB19" s="154"/>
      <c r="AC19" s="154"/>
      <c r="AD19" s="154"/>
      <c r="AE19" s="154"/>
      <c r="AF19" s="488"/>
      <c r="AG19" s="852"/>
      <c r="AH19" s="150"/>
      <c r="AI19" s="150"/>
      <c r="AJ19" s="150"/>
      <c r="AK19" s="150"/>
      <c r="AL19" s="150"/>
      <c r="AM19" s="150"/>
      <c r="AN19" s="150"/>
      <c r="AO19" s="150"/>
      <c r="AP19" s="150"/>
      <c r="AQ19" s="150"/>
      <c r="CB19" s="155"/>
    </row>
    <row r="20" spans="1:80" s="148" customFormat="1" ht="19.5" customHeight="1">
      <c r="A20" s="154"/>
      <c r="B20" s="473"/>
      <c r="C20" s="844" t="s">
        <v>554</v>
      </c>
      <c r="D20" s="844"/>
      <c r="E20" s="844"/>
      <c r="F20" s="844"/>
      <c r="G20" s="844"/>
      <c r="H20" s="844"/>
      <c r="I20" s="844"/>
      <c r="J20" s="844"/>
      <c r="K20" s="844"/>
      <c r="L20" s="844"/>
      <c r="M20" s="844"/>
      <c r="N20" s="844"/>
      <c r="O20" s="844"/>
      <c r="P20" s="844"/>
      <c r="Q20" s="844"/>
      <c r="R20" s="844"/>
      <c r="S20" s="844"/>
      <c r="T20" s="844"/>
      <c r="U20" s="844"/>
      <c r="V20" s="844"/>
      <c r="W20" s="844"/>
      <c r="X20" s="844"/>
      <c r="Y20" s="844"/>
      <c r="Z20" s="844"/>
      <c r="AA20" s="844"/>
      <c r="AB20" s="844"/>
      <c r="AC20" s="844"/>
      <c r="AD20" s="844"/>
      <c r="AE20" s="844"/>
      <c r="AF20" s="488"/>
      <c r="AG20" s="852"/>
      <c r="AH20" s="150"/>
      <c r="AI20" s="150"/>
      <c r="AJ20" s="150"/>
      <c r="AK20" s="150"/>
      <c r="AL20" s="150"/>
      <c r="AM20" s="150"/>
      <c r="AN20" s="150"/>
      <c r="AO20" s="150"/>
      <c r="AP20" s="150"/>
      <c r="AQ20" s="150"/>
      <c r="CB20" s="155"/>
    </row>
    <row r="21" spans="1:80" s="148" customFormat="1" ht="19.5" customHeight="1">
      <c r="A21" s="154"/>
      <c r="B21" s="473"/>
      <c r="C21" s="844"/>
      <c r="D21" s="844"/>
      <c r="E21" s="844"/>
      <c r="F21" s="844"/>
      <c r="G21" s="844"/>
      <c r="H21" s="844"/>
      <c r="I21" s="844"/>
      <c r="J21" s="844"/>
      <c r="K21" s="844"/>
      <c r="L21" s="844"/>
      <c r="M21" s="844"/>
      <c r="N21" s="844"/>
      <c r="O21" s="844"/>
      <c r="P21" s="844"/>
      <c r="Q21" s="844"/>
      <c r="R21" s="844"/>
      <c r="S21" s="844"/>
      <c r="T21" s="844"/>
      <c r="U21" s="844"/>
      <c r="V21" s="844"/>
      <c r="W21" s="844"/>
      <c r="X21" s="844"/>
      <c r="Y21" s="844"/>
      <c r="Z21" s="844"/>
      <c r="AA21" s="844"/>
      <c r="AB21" s="844"/>
      <c r="AC21" s="844"/>
      <c r="AD21" s="844"/>
      <c r="AE21" s="844"/>
      <c r="AF21" s="488"/>
      <c r="AG21" s="852"/>
      <c r="AH21" s="150"/>
      <c r="AI21" s="150"/>
      <c r="AJ21" s="150"/>
      <c r="AK21" s="150"/>
      <c r="AL21" s="150"/>
      <c r="AM21" s="150"/>
      <c r="AN21" s="150"/>
      <c r="AO21" s="150"/>
      <c r="AP21" s="150"/>
      <c r="AQ21" s="150"/>
      <c r="CB21" s="155"/>
    </row>
    <row r="22" spans="1:80" ht="19.5" customHeight="1">
      <c r="A22" s="162"/>
      <c r="B22" s="158"/>
      <c r="C22" s="845" t="s">
        <v>543</v>
      </c>
      <c r="D22" s="845"/>
      <c r="E22" s="845"/>
      <c r="F22" s="845"/>
      <c r="G22" s="845"/>
      <c r="H22" s="845"/>
      <c r="I22" s="845"/>
      <c r="J22" s="845"/>
      <c r="K22" s="845"/>
      <c r="L22" s="845"/>
      <c r="M22" s="845"/>
      <c r="N22" s="845"/>
      <c r="O22" s="845"/>
      <c r="P22" s="845"/>
      <c r="Q22" s="845"/>
      <c r="R22" s="845"/>
      <c r="S22" s="845"/>
      <c r="T22" s="845"/>
      <c r="U22" s="845"/>
      <c r="V22" s="845"/>
      <c r="W22" s="845"/>
      <c r="X22" s="845"/>
      <c r="Y22" s="845"/>
      <c r="Z22" s="845"/>
      <c r="AA22" s="845"/>
      <c r="AB22" s="845"/>
      <c r="AC22" s="845"/>
      <c r="AD22" s="845"/>
      <c r="AE22" s="845"/>
      <c r="AF22" s="489"/>
      <c r="AG22" s="852"/>
      <c r="AH22" s="160"/>
      <c r="AI22" s="160"/>
      <c r="AJ22" s="160"/>
      <c r="AK22" s="160"/>
      <c r="AL22" s="160"/>
      <c r="AM22" s="160"/>
      <c r="AN22" s="160"/>
      <c r="AO22" s="160"/>
      <c r="AP22" s="160"/>
      <c r="AQ22" s="160"/>
      <c r="CB22" s="161"/>
    </row>
    <row r="23" spans="1:80" ht="19.5" customHeight="1">
      <c r="A23" s="162"/>
      <c r="B23" s="158"/>
      <c r="C23" s="845"/>
      <c r="D23" s="845"/>
      <c r="E23" s="845"/>
      <c r="F23" s="845"/>
      <c r="G23" s="845"/>
      <c r="H23" s="845"/>
      <c r="I23" s="845"/>
      <c r="J23" s="845"/>
      <c r="K23" s="845"/>
      <c r="L23" s="845"/>
      <c r="M23" s="845"/>
      <c r="N23" s="845"/>
      <c r="O23" s="845"/>
      <c r="P23" s="845"/>
      <c r="Q23" s="845"/>
      <c r="R23" s="845"/>
      <c r="S23" s="845"/>
      <c r="T23" s="845"/>
      <c r="U23" s="845"/>
      <c r="V23" s="845"/>
      <c r="W23" s="845"/>
      <c r="X23" s="845"/>
      <c r="Y23" s="845"/>
      <c r="Z23" s="845"/>
      <c r="AA23" s="845"/>
      <c r="AB23" s="845"/>
      <c r="AC23" s="845"/>
      <c r="AD23" s="845"/>
      <c r="AE23" s="845"/>
      <c r="AF23" s="489"/>
      <c r="AG23" s="852"/>
      <c r="AH23" s="160"/>
      <c r="AI23" s="160"/>
      <c r="AJ23" s="160"/>
      <c r="AK23" s="160"/>
      <c r="AL23" s="160"/>
      <c r="AM23" s="160"/>
      <c r="AN23" s="160"/>
      <c r="AO23" s="160"/>
      <c r="AP23" s="160"/>
      <c r="AQ23" s="160"/>
      <c r="CB23" s="161"/>
    </row>
    <row r="24" spans="1:80" ht="19.5" customHeight="1">
      <c r="A24" s="162"/>
      <c r="B24" s="158"/>
      <c r="C24" s="148" t="s">
        <v>544</v>
      </c>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62"/>
      <c r="AF24" s="489"/>
      <c r="AG24" s="852"/>
      <c r="AH24" s="160"/>
      <c r="AI24" s="160"/>
      <c r="AJ24" s="160"/>
      <c r="AK24" s="160"/>
      <c r="AL24" s="160"/>
      <c r="AM24" s="160"/>
      <c r="AN24" s="160"/>
      <c r="AO24" s="160"/>
      <c r="AP24" s="160"/>
      <c r="AQ24" s="160"/>
      <c r="CB24" s="161"/>
    </row>
    <row r="25" spans="1:80" ht="7.5" customHeight="1">
      <c r="A25" s="158"/>
      <c r="B25" s="148"/>
      <c r="C25" s="148"/>
      <c r="D25" s="148"/>
      <c r="E25" s="148"/>
      <c r="F25" s="148"/>
      <c r="G25" s="14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489"/>
      <c r="AG25" s="852"/>
      <c r="AH25" s="160"/>
      <c r="AI25" s="160"/>
      <c r="AJ25" s="160"/>
      <c r="AK25" s="160"/>
      <c r="AL25" s="160"/>
      <c r="AM25" s="160"/>
      <c r="AN25" s="160"/>
      <c r="AO25" s="160"/>
      <c r="AP25" s="160"/>
      <c r="AQ25" s="160"/>
      <c r="CB25" s="161"/>
    </row>
    <row r="26" spans="1:80" ht="21.75" customHeight="1">
      <c r="A26" s="162"/>
      <c r="B26" s="158"/>
      <c r="C26" s="163" t="s">
        <v>149</v>
      </c>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62"/>
      <c r="AF26" s="489"/>
      <c r="AG26" s="852"/>
      <c r="AH26" s="160"/>
      <c r="AI26" s="160"/>
      <c r="AJ26" s="160"/>
      <c r="AK26" s="160"/>
      <c r="AL26" s="160"/>
      <c r="AM26" s="160"/>
      <c r="AN26" s="160"/>
      <c r="AO26" s="160"/>
      <c r="AP26" s="160"/>
      <c r="AQ26" s="160"/>
      <c r="CB26" s="161"/>
    </row>
    <row r="27" spans="1:80" ht="20.100000000000001" customHeight="1">
      <c r="A27" s="162"/>
      <c r="B27" s="158"/>
      <c r="C27" s="841" t="s">
        <v>145</v>
      </c>
      <c r="D27" s="841"/>
      <c r="E27" s="841"/>
      <c r="F27" s="841"/>
      <c r="G27" s="841"/>
      <c r="H27" s="841"/>
      <c r="I27" s="841"/>
      <c r="J27" s="841"/>
      <c r="K27" s="841"/>
      <c r="L27" s="841"/>
      <c r="M27" s="841"/>
      <c r="N27" s="841"/>
      <c r="O27" s="841"/>
      <c r="P27" s="841"/>
      <c r="Q27" s="841"/>
      <c r="R27" s="841"/>
      <c r="S27" s="841"/>
      <c r="T27" s="841"/>
      <c r="U27" s="841"/>
      <c r="V27" s="841"/>
      <c r="W27" s="841"/>
      <c r="X27" s="841"/>
      <c r="Y27" s="841"/>
      <c r="Z27" s="841"/>
      <c r="AA27" s="841"/>
      <c r="AB27" s="841"/>
      <c r="AC27" s="841"/>
      <c r="AD27" s="158"/>
      <c r="AE27" s="162"/>
      <c r="AF27" s="489"/>
      <c r="AG27" s="852"/>
      <c r="AH27" s="160"/>
      <c r="AI27" s="160"/>
      <c r="AJ27" s="160"/>
      <c r="AK27" s="160"/>
      <c r="AL27" s="160"/>
      <c r="AM27" s="160"/>
      <c r="AN27" s="160"/>
      <c r="AO27" s="160"/>
      <c r="AP27" s="160"/>
      <c r="AQ27" s="160"/>
      <c r="CB27" s="161"/>
    </row>
    <row r="28" spans="1:80" ht="20.100000000000001" customHeight="1">
      <c r="A28" s="162"/>
      <c r="B28" s="158"/>
      <c r="C28" s="841" t="s">
        <v>151</v>
      </c>
      <c r="D28" s="841"/>
      <c r="E28" s="841"/>
      <c r="F28" s="841"/>
      <c r="G28" s="841"/>
      <c r="H28" s="841"/>
      <c r="I28" s="841"/>
      <c r="J28" s="841"/>
      <c r="K28" s="841"/>
      <c r="L28" s="841"/>
      <c r="M28" s="841"/>
      <c r="N28" s="841"/>
      <c r="O28" s="841"/>
      <c r="P28" s="841"/>
      <c r="Q28" s="841"/>
      <c r="R28" s="841"/>
      <c r="S28" s="841"/>
      <c r="T28" s="841"/>
      <c r="U28" s="841"/>
      <c r="V28" s="841"/>
      <c r="W28" s="841"/>
      <c r="X28" s="841"/>
      <c r="Y28" s="841"/>
      <c r="Z28" s="841"/>
      <c r="AA28" s="841"/>
      <c r="AB28" s="841"/>
      <c r="AC28" s="841"/>
      <c r="AD28" s="158"/>
      <c r="AE28" s="162"/>
      <c r="AF28" s="489"/>
      <c r="AG28" s="852"/>
      <c r="AH28" s="160"/>
      <c r="AI28" s="160"/>
      <c r="AJ28" s="160"/>
      <c r="AK28" s="160"/>
      <c r="AL28" s="160"/>
      <c r="AM28" s="160"/>
      <c r="AN28" s="160"/>
      <c r="AO28" s="160"/>
      <c r="AP28" s="160"/>
      <c r="AQ28" s="160"/>
      <c r="CB28" s="161"/>
    </row>
    <row r="29" spans="1:80" ht="20.100000000000001" customHeight="1">
      <c r="A29" s="162"/>
      <c r="B29" s="158"/>
      <c r="C29" s="841" t="s">
        <v>152</v>
      </c>
      <c r="D29" s="841"/>
      <c r="E29" s="841"/>
      <c r="F29" s="841"/>
      <c r="G29" s="841"/>
      <c r="H29" s="841"/>
      <c r="I29" s="841"/>
      <c r="J29" s="841"/>
      <c r="K29" s="841"/>
      <c r="L29" s="841"/>
      <c r="M29" s="841"/>
      <c r="N29" s="841"/>
      <c r="O29" s="841"/>
      <c r="P29" s="841"/>
      <c r="Q29" s="841"/>
      <c r="R29" s="841"/>
      <c r="S29" s="841"/>
      <c r="T29" s="841"/>
      <c r="U29" s="841"/>
      <c r="V29" s="841"/>
      <c r="W29" s="841"/>
      <c r="X29" s="841"/>
      <c r="Y29" s="841"/>
      <c r="Z29" s="841"/>
      <c r="AA29" s="841"/>
      <c r="AB29" s="841"/>
      <c r="AC29" s="841"/>
      <c r="AD29" s="158"/>
      <c r="AE29" s="162"/>
      <c r="AF29" s="489"/>
      <c r="AG29" s="852"/>
      <c r="AH29" s="160"/>
      <c r="AI29" s="160"/>
      <c r="AJ29" s="160"/>
      <c r="AK29" s="160"/>
      <c r="AL29" s="160"/>
      <c r="AM29" s="160"/>
      <c r="AN29" s="160"/>
      <c r="AO29" s="160"/>
      <c r="AP29" s="160"/>
      <c r="AQ29" s="160"/>
      <c r="CB29" s="161"/>
    </row>
    <row r="30" spans="1:80" ht="20.100000000000001" customHeight="1">
      <c r="A30" s="162"/>
      <c r="B30" s="158"/>
      <c r="C30" s="841" t="s">
        <v>153</v>
      </c>
      <c r="D30" s="841"/>
      <c r="E30" s="841"/>
      <c r="F30" s="841"/>
      <c r="G30" s="841"/>
      <c r="H30" s="841"/>
      <c r="I30" s="841"/>
      <c r="J30" s="841"/>
      <c r="K30" s="841"/>
      <c r="L30" s="841"/>
      <c r="M30" s="841"/>
      <c r="N30" s="841"/>
      <c r="O30" s="841"/>
      <c r="P30" s="841"/>
      <c r="Q30" s="841"/>
      <c r="R30" s="841"/>
      <c r="S30" s="841"/>
      <c r="T30" s="841"/>
      <c r="U30" s="841"/>
      <c r="V30" s="841"/>
      <c r="W30" s="841"/>
      <c r="X30" s="841"/>
      <c r="Y30" s="841"/>
      <c r="Z30" s="841"/>
      <c r="AA30" s="841"/>
      <c r="AB30" s="841"/>
      <c r="AC30" s="841"/>
      <c r="AD30" s="158"/>
      <c r="AE30" s="162"/>
      <c r="AF30" s="489"/>
      <c r="AG30" s="852"/>
      <c r="AH30" s="160"/>
      <c r="AI30" s="160"/>
      <c r="AJ30" s="160"/>
      <c r="AK30" s="160"/>
      <c r="AL30" s="160"/>
      <c r="AM30" s="160"/>
      <c r="AN30" s="160"/>
      <c r="AO30" s="160"/>
      <c r="AP30" s="160"/>
      <c r="AQ30" s="160"/>
      <c r="CB30" s="161"/>
    </row>
    <row r="31" spans="1:80" ht="20.100000000000001" customHeight="1">
      <c r="A31" s="162"/>
      <c r="B31" s="158"/>
      <c r="C31" s="841" t="s">
        <v>154</v>
      </c>
      <c r="D31" s="841"/>
      <c r="E31" s="841"/>
      <c r="F31" s="841"/>
      <c r="G31" s="841"/>
      <c r="H31" s="841"/>
      <c r="I31" s="841"/>
      <c r="J31" s="841"/>
      <c r="K31" s="841"/>
      <c r="L31" s="841"/>
      <c r="M31" s="841"/>
      <c r="N31" s="841"/>
      <c r="O31" s="841"/>
      <c r="P31" s="841"/>
      <c r="Q31" s="841"/>
      <c r="R31" s="841"/>
      <c r="S31" s="841"/>
      <c r="T31" s="841"/>
      <c r="U31" s="841"/>
      <c r="V31" s="841"/>
      <c r="W31" s="841"/>
      <c r="X31" s="841"/>
      <c r="Y31" s="841"/>
      <c r="Z31" s="841"/>
      <c r="AA31" s="841"/>
      <c r="AB31" s="841"/>
      <c r="AC31" s="841"/>
      <c r="AD31" s="158"/>
      <c r="AE31" s="162"/>
      <c r="AF31" s="489"/>
      <c r="AG31" s="852"/>
      <c r="AH31" s="160"/>
      <c r="AI31" s="160"/>
      <c r="AJ31" s="160"/>
      <c r="AK31" s="160"/>
      <c r="AL31" s="160"/>
      <c r="AM31" s="160"/>
      <c r="AN31" s="160"/>
      <c r="AO31" s="160"/>
      <c r="AP31" s="160"/>
      <c r="AQ31" s="160"/>
      <c r="CB31" s="161"/>
    </row>
    <row r="32" spans="1:80" ht="20.100000000000001" customHeight="1">
      <c r="A32" s="162"/>
      <c r="B32" s="158"/>
      <c r="C32" s="841" t="s">
        <v>155</v>
      </c>
      <c r="D32" s="841"/>
      <c r="E32" s="841"/>
      <c r="F32" s="841"/>
      <c r="G32" s="841"/>
      <c r="H32" s="841"/>
      <c r="I32" s="841"/>
      <c r="J32" s="841"/>
      <c r="K32" s="841"/>
      <c r="L32" s="841"/>
      <c r="M32" s="841"/>
      <c r="N32" s="841"/>
      <c r="O32" s="841"/>
      <c r="P32" s="841"/>
      <c r="Q32" s="841"/>
      <c r="R32" s="841"/>
      <c r="S32" s="841"/>
      <c r="T32" s="841"/>
      <c r="U32" s="841"/>
      <c r="V32" s="841"/>
      <c r="W32" s="841"/>
      <c r="X32" s="841"/>
      <c r="Y32" s="841"/>
      <c r="Z32" s="841"/>
      <c r="AA32" s="841"/>
      <c r="AB32" s="841"/>
      <c r="AC32" s="841"/>
      <c r="AD32" s="158"/>
      <c r="AE32" s="162"/>
      <c r="AF32" s="489"/>
      <c r="AG32" s="852"/>
      <c r="AH32" s="160"/>
      <c r="AI32" s="160"/>
      <c r="AJ32" s="160"/>
      <c r="AK32" s="160"/>
      <c r="AL32" s="160"/>
      <c r="AM32" s="160"/>
      <c r="AN32" s="160"/>
      <c r="AO32" s="160"/>
      <c r="AP32" s="160"/>
      <c r="AQ32" s="160"/>
      <c r="CB32" s="161"/>
    </row>
    <row r="33" spans="1:80" ht="20.100000000000001" customHeight="1">
      <c r="A33" s="162"/>
      <c r="B33" s="158"/>
      <c r="C33" s="841" t="s">
        <v>426</v>
      </c>
      <c r="D33" s="841"/>
      <c r="E33" s="841"/>
      <c r="F33" s="841"/>
      <c r="G33" s="841"/>
      <c r="H33" s="841"/>
      <c r="I33" s="841"/>
      <c r="J33" s="841"/>
      <c r="K33" s="841"/>
      <c r="L33" s="841"/>
      <c r="M33" s="841"/>
      <c r="N33" s="841"/>
      <c r="O33" s="841"/>
      <c r="P33" s="841"/>
      <c r="Q33" s="841"/>
      <c r="R33" s="841"/>
      <c r="S33" s="841"/>
      <c r="T33" s="841"/>
      <c r="U33" s="841"/>
      <c r="V33" s="841"/>
      <c r="W33" s="841"/>
      <c r="X33" s="841"/>
      <c r="Y33" s="841"/>
      <c r="Z33" s="841"/>
      <c r="AA33" s="841"/>
      <c r="AB33" s="841"/>
      <c r="AC33" s="841"/>
      <c r="AD33" s="158"/>
      <c r="AE33" s="162"/>
      <c r="AF33" s="489"/>
      <c r="AG33" s="852"/>
      <c r="AH33" s="160"/>
      <c r="AI33" s="160"/>
      <c r="AJ33" s="160"/>
      <c r="AK33" s="160"/>
      <c r="AL33" s="160"/>
      <c r="AM33" s="160"/>
      <c r="AN33" s="160"/>
      <c r="AO33" s="160"/>
      <c r="AP33" s="160"/>
      <c r="AQ33" s="160"/>
      <c r="CB33" s="161"/>
    </row>
    <row r="34" spans="1:80" ht="19.5" customHeight="1">
      <c r="A34" s="162"/>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62"/>
      <c r="AF34" s="489"/>
      <c r="AG34" s="852"/>
      <c r="AH34" s="160"/>
      <c r="AI34" s="160"/>
      <c r="AJ34" s="160"/>
      <c r="AK34" s="160"/>
      <c r="AL34" s="160"/>
      <c r="AM34" s="160"/>
      <c r="AN34" s="160"/>
      <c r="AO34" s="160"/>
      <c r="AP34" s="160"/>
      <c r="AQ34" s="160"/>
      <c r="CB34" s="161"/>
    </row>
    <row r="35" spans="1:80" s="166" customFormat="1" ht="15" customHeight="1">
      <c r="A35" s="840" t="s">
        <v>425</v>
      </c>
      <c r="B35" s="840"/>
      <c r="C35" s="840"/>
      <c r="D35" s="840"/>
      <c r="E35" s="840"/>
      <c r="F35" s="840"/>
      <c r="G35" s="840"/>
      <c r="H35" s="840"/>
      <c r="I35" s="840"/>
      <c r="J35" s="840"/>
      <c r="K35" s="840"/>
      <c r="L35" s="840"/>
      <c r="M35" s="840"/>
      <c r="N35" s="840"/>
      <c r="O35" s="840"/>
      <c r="P35" s="840"/>
      <c r="Q35" s="840"/>
      <c r="R35" s="840"/>
      <c r="S35" s="840"/>
      <c r="T35" s="840"/>
      <c r="U35" s="840"/>
      <c r="V35" s="840"/>
      <c r="W35" s="840"/>
      <c r="X35" s="840"/>
      <c r="Y35" s="840"/>
      <c r="Z35" s="840"/>
      <c r="AA35" s="840"/>
      <c r="AB35" s="840"/>
      <c r="AC35" s="840"/>
      <c r="AD35" s="840"/>
      <c r="AE35" s="840"/>
      <c r="AF35" s="490"/>
      <c r="AG35" s="852"/>
      <c r="AH35" s="165"/>
      <c r="AI35" s="165"/>
      <c r="AJ35" s="165"/>
      <c r="AK35" s="165"/>
      <c r="AL35" s="165"/>
      <c r="AM35" s="165"/>
      <c r="AN35" s="165"/>
      <c r="AO35" s="165"/>
      <c r="AP35" s="165"/>
      <c r="AQ35" s="165"/>
      <c r="CB35" s="167"/>
    </row>
    <row r="36" spans="1:80" s="166" customFormat="1" ht="8.25" hidden="1" customHeight="1">
      <c r="A36" s="840"/>
      <c r="B36" s="840"/>
      <c r="C36" s="840"/>
      <c r="D36" s="840"/>
      <c r="E36" s="840"/>
      <c r="F36" s="840"/>
      <c r="G36" s="840"/>
      <c r="H36" s="840"/>
      <c r="I36" s="840"/>
      <c r="J36" s="840"/>
      <c r="K36" s="840"/>
      <c r="L36" s="840"/>
      <c r="M36" s="840"/>
      <c r="N36" s="840"/>
      <c r="O36" s="840"/>
      <c r="P36" s="840"/>
      <c r="Q36" s="840"/>
      <c r="R36" s="840"/>
      <c r="S36" s="840"/>
      <c r="T36" s="840"/>
      <c r="U36" s="840"/>
      <c r="V36" s="840"/>
      <c r="W36" s="840"/>
      <c r="X36" s="840"/>
      <c r="Y36" s="840"/>
      <c r="Z36" s="840"/>
      <c r="AA36" s="840"/>
      <c r="AB36" s="840"/>
      <c r="AC36" s="840"/>
      <c r="AD36" s="840"/>
      <c r="AE36" s="840"/>
      <c r="AF36" s="490"/>
      <c r="AG36" s="852"/>
      <c r="AH36" s="165"/>
      <c r="AI36" s="165"/>
      <c r="AJ36" s="165"/>
      <c r="AK36" s="165"/>
      <c r="AL36" s="165"/>
      <c r="AM36" s="165"/>
      <c r="AN36" s="165"/>
      <c r="AO36" s="165"/>
      <c r="AP36" s="165"/>
      <c r="AQ36" s="165"/>
      <c r="CB36" s="167"/>
    </row>
    <row r="37" spans="1:80" s="166" customFormat="1" ht="16.5" hidden="1" customHeight="1">
      <c r="A37" s="840"/>
      <c r="B37" s="840"/>
      <c r="C37" s="840"/>
      <c r="D37" s="840"/>
      <c r="E37" s="840"/>
      <c r="F37" s="840"/>
      <c r="G37" s="840"/>
      <c r="H37" s="840"/>
      <c r="I37" s="840"/>
      <c r="J37" s="840"/>
      <c r="K37" s="840"/>
      <c r="L37" s="840"/>
      <c r="M37" s="840"/>
      <c r="N37" s="840"/>
      <c r="O37" s="840"/>
      <c r="P37" s="840"/>
      <c r="Q37" s="840"/>
      <c r="R37" s="840"/>
      <c r="S37" s="840"/>
      <c r="T37" s="840"/>
      <c r="U37" s="840"/>
      <c r="V37" s="840"/>
      <c r="W37" s="840"/>
      <c r="X37" s="840"/>
      <c r="Y37" s="840"/>
      <c r="Z37" s="840"/>
      <c r="AA37" s="840"/>
      <c r="AB37" s="840"/>
      <c r="AC37" s="840"/>
      <c r="AD37" s="840"/>
      <c r="AE37" s="840"/>
      <c r="AF37" s="490"/>
      <c r="AG37" s="852"/>
      <c r="AH37" s="165"/>
      <c r="AI37" s="165"/>
      <c r="AJ37" s="165"/>
      <c r="AK37" s="165"/>
      <c r="AL37" s="165"/>
      <c r="AM37" s="165"/>
      <c r="AN37" s="165"/>
      <c r="AO37" s="165"/>
      <c r="AP37" s="165"/>
      <c r="AQ37" s="165"/>
      <c r="CB37" s="167"/>
    </row>
    <row r="38" spans="1:80">
      <c r="A38" s="168" t="s">
        <v>555</v>
      </c>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489"/>
      <c r="AG38" s="852"/>
      <c r="AH38" s="160"/>
      <c r="AI38" s="160"/>
      <c r="AJ38" s="160"/>
      <c r="AK38" s="160"/>
      <c r="AL38" s="160"/>
      <c r="AM38" s="160"/>
      <c r="AN38" s="160"/>
      <c r="AO38" s="160"/>
      <c r="AP38" s="160"/>
      <c r="AQ38" s="160"/>
      <c r="CB38" s="161"/>
    </row>
    <row r="39" spans="1:80" ht="1.5" customHeight="1">
      <c r="A39" s="169"/>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852"/>
      <c r="AH39" s="160"/>
      <c r="AI39" s="160"/>
      <c r="AJ39" s="160"/>
      <c r="AK39" s="160"/>
      <c r="AL39" s="160"/>
      <c r="AM39" s="160"/>
      <c r="AN39" s="160"/>
      <c r="AO39" s="160"/>
      <c r="AP39" s="160"/>
      <c r="AQ39" s="160"/>
    </row>
    <row r="40" spans="1:80">
      <c r="A40" s="160" t="s">
        <v>157</v>
      </c>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row>
    <row r="41" spans="1:80" s="158" customFormat="1" ht="13.5" customHeight="1">
      <c r="A41" s="171"/>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2" t="s">
        <v>158</v>
      </c>
      <c r="AI41" s="172" t="s">
        <v>424</v>
      </c>
      <c r="AJ41" s="172" t="s">
        <v>160</v>
      </c>
      <c r="AK41" s="172" t="s">
        <v>161</v>
      </c>
      <c r="AL41" s="172" t="s">
        <v>162</v>
      </c>
      <c r="AM41" s="172" t="s">
        <v>423</v>
      </c>
      <c r="AN41" s="172" t="s">
        <v>164</v>
      </c>
      <c r="AO41" s="472"/>
      <c r="AP41" s="171"/>
      <c r="AQ41" s="171"/>
    </row>
    <row r="42" spans="1:80" s="158" customFormat="1" ht="74.25" customHeight="1">
      <c r="A42" s="171"/>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2">
        <f>I27</f>
        <v>0</v>
      </c>
      <c r="AI42" s="172">
        <f>I28</f>
        <v>0</v>
      </c>
      <c r="AJ42" s="172">
        <f>I29</f>
        <v>0</v>
      </c>
      <c r="AK42" s="172">
        <f>I30</f>
        <v>0</v>
      </c>
      <c r="AL42" s="172">
        <f>I31</f>
        <v>0</v>
      </c>
      <c r="AM42" s="172">
        <f>I32</f>
        <v>0</v>
      </c>
      <c r="AN42" s="172">
        <f>I33</f>
        <v>0</v>
      </c>
      <c r="AO42" s="472"/>
      <c r="AP42" s="171"/>
      <c r="AQ42" s="171"/>
    </row>
    <row r="43" spans="1:80">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row>
    <row r="44" spans="1:80">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row>
    <row r="45" spans="1:80">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row>
    <row r="46" spans="1:80">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row>
    <row r="47" spans="1:80">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row>
    <row r="48" spans="1:80">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row>
    <row r="49" spans="1:43">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row>
    <row r="50" spans="1:43">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row>
    <row r="51" spans="1:43">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row>
    <row r="52" spans="1:43">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row>
    <row r="53" spans="1:43">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row>
  </sheetData>
  <mergeCells count="49">
    <mergeCell ref="Z1:AD1"/>
    <mergeCell ref="AG1:AG39"/>
    <mergeCell ref="W2:AE2"/>
    <mergeCell ref="A4:AE4"/>
    <mergeCell ref="B6:AD7"/>
    <mergeCell ref="B9:G9"/>
    <mergeCell ref="H9:AD9"/>
    <mergeCell ref="B10:G10"/>
    <mergeCell ref="H10:AD10"/>
    <mergeCell ref="B12:J12"/>
    <mergeCell ref="K12:N12"/>
    <mergeCell ref="B13:J14"/>
    <mergeCell ref="K13:R14"/>
    <mergeCell ref="S13:U14"/>
    <mergeCell ref="V13:AD13"/>
    <mergeCell ref="V14:X14"/>
    <mergeCell ref="Y14:AA14"/>
    <mergeCell ref="AB14:AD14"/>
    <mergeCell ref="AB16:AD16"/>
    <mergeCell ref="C15:J15"/>
    <mergeCell ref="K15:R15"/>
    <mergeCell ref="S15:U15"/>
    <mergeCell ref="V15:X15"/>
    <mergeCell ref="Y15:AA15"/>
    <mergeCell ref="AB15:AD15"/>
    <mergeCell ref="C16:J16"/>
    <mergeCell ref="K16:R16"/>
    <mergeCell ref="S16:U16"/>
    <mergeCell ref="V16:X16"/>
    <mergeCell ref="Y16:AA16"/>
    <mergeCell ref="B19:J19"/>
    <mergeCell ref="K19:N19"/>
    <mergeCell ref="C20:AE21"/>
    <mergeCell ref="C22:AE23"/>
    <mergeCell ref="C27:H27"/>
    <mergeCell ref="I27:AC27"/>
    <mergeCell ref="C28:H28"/>
    <mergeCell ref="I28:AC28"/>
    <mergeCell ref="C29:H29"/>
    <mergeCell ref="I29:AC29"/>
    <mergeCell ref="C30:H30"/>
    <mergeCell ref="I30:AC30"/>
    <mergeCell ref="A35:AE37"/>
    <mergeCell ref="C31:H31"/>
    <mergeCell ref="I31:AC31"/>
    <mergeCell ref="C32:H32"/>
    <mergeCell ref="I32:AC32"/>
    <mergeCell ref="C33:H33"/>
    <mergeCell ref="I33:AC33"/>
  </mergeCells>
  <phoneticPr fontId="5"/>
  <conditionalFormatting sqref="AH42:AO42">
    <cfRule type="cellIs" dxfId="3" priority="1" stopIfTrue="1" operator="equal">
      <formula>0</formula>
    </cfRule>
  </conditionalFormatting>
  <dataValidations count="1">
    <dataValidation type="list" allowBlank="1" showInputMessage="1" showErrorMessage="1" sqref="S15:AD16 K12:N12 K19:N19">
      <formula1>$AJ$6:$AJ$7</formula1>
    </dataValidation>
  </dataValidations>
  <pageMargins left="0.78700000000000003" right="0.78700000000000003" top="0.98399999999999999" bottom="0.98399999999999999" header="0.51200000000000001" footer="0.51200000000000001"/>
  <pageSetup paperSize="9" scale="98" orientation="portrait" horizontalDpi="1200" verticalDpi="1200" r:id="rId1"/>
  <headerFooter alignWithMargins="0"/>
  <colBreaks count="1" manualBreakCount="1">
    <brk id="3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1"/>
  <sheetViews>
    <sheetView view="pageBreakPreview" zoomScaleNormal="100" zoomScaleSheetLayoutView="100" workbookViewId="0">
      <selection activeCell="M35" sqref="M35"/>
    </sheetView>
  </sheetViews>
  <sheetFormatPr defaultColWidth="3" defaultRowHeight="13.5"/>
  <cols>
    <col min="1" max="1" width="3" style="157"/>
    <col min="2" max="32" width="3" style="157" customWidth="1"/>
    <col min="33" max="33" width="0.7109375" style="157" customWidth="1"/>
    <col min="34" max="34" width="8.140625" style="157" customWidth="1"/>
    <col min="35" max="71" width="12.140625" style="157" customWidth="1"/>
    <col min="72" max="16384" width="3" style="157"/>
  </cols>
  <sheetData>
    <row r="1" spans="1:44" s="148" customFormat="1" ht="21.75" customHeight="1">
      <c r="AB1" s="851" t="s">
        <v>165</v>
      </c>
      <c r="AC1" s="851"/>
      <c r="AD1" s="851"/>
      <c r="AE1" s="851"/>
      <c r="AF1" s="482"/>
      <c r="AG1" s="149"/>
      <c r="AH1" s="880" t="s">
        <v>141</v>
      </c>
      <c r="AI1" s="150"/>
      <c r="AJ1" s="150"/>
      <c r="AK1" s="150"/>
      <c r="AL1" s="150"/>
      <c r="AM1" s="150"/>
      <c r="AN1" s="150"/>
      <c r="AO1" s="150"/>
      <c r="AP1" s="150"/>
      <c r="AQ1" s="150"/>
      <c r="AR1" s="150"/>
    </row>
    <row r="2" spans="1:44" s="148" customFormat="1" ht="21.75" customHeight="1">
      <c r="A2" s="881" t="s">
        <v>452</v>
      </c>
      <c r="B2" s="881"/>
      <c r="C2" s="881"/>
      <c r="D2" s="881"/>
      <c r="E2" s="881"/>
      <c r="F2" s="881"/>
      <c r="G2" s="881"/>
      <c r="H2" s="881"/>
      <c r="I2" s="881"/>
      <c r="J2" s="881"/>
      <c r="K2" s="881"/>
      <c r="L2" s="881"/>
      <c r="M2" s="881"/>
      <c r="N2" s="881"/>
      <c r="O2" s="881"/>
      <c r="P2" s="881"/>
      <c r="Q2" s="881"/>
      <c r="R2" s="881"/>
      <c r="S2" s="881"/>
      <c r="T2" s="881"/>
      <c r="U2" s="881"/>
      <c r="V2" s="881"/>
      <c r="W2" s="881"/>
      <c r="X2" s="881"/>
      <c r="Y2" s="881"/>
      <c r="Z2" s="881"/>
      <c r="AA2" s="881"/>
      <c r="AB2" s="881"/>
      <c r="AC2" s="881"/>
      <c r="AD2" s="881"/>
      <c r="AE2" s="881"/>
      <c r="AF2" s="881"/>
      <c r="AG2" s="149"/>
      <c r="AH2" s="880"/>
      <c r="AI2" s="150"/>
      <c r="AJ2" s="150"/>
      <c r="AK2" s="150"/>
      <c r="AL2" s="150"/>
      <c r="AM2" s="150"/>
      <c r="AN2" s="150"/>
      <c r="AO2" s="150"/>
      <c r="AP2" s="150"/>
      <c r="AQ2" s="150"/>
      <c r="AR2" s="150"/>
    </row>
    <row r="3" spans="1:44" s="148" customFormat="1" ht="21.75" customHeight="1">
      <c r="B3" s="479"/>
      <c r="C3" s="479"/>
      <c r="D3" s="479"/>
      <c r="E3" s="479"/>
      <c r="F3" s="479"/>
      <c r="G3" s="479"/>
      <c r="H3" s="479"/>
      <c r="I3" s="479"/>
      <c r="J3" s="479"/>
      <c r="K3" s="479"/>
      <c r="L3" s="479"/>
      <c r="M3" s="479"/>
      <c r="N3" s="479"/>
      <c r="O3" s="479"/>
      <c r="P3" s="479"/>
      <c r="Q3" s="479"/>
      <c r="R3" s="479"/>
      <c r="S3" s="479"/>
      <c r="T3" s="152"/>
      <c r="U3" s="152"/>
      <c r="V3" s="152"/>
      <c r="W3" s="152"/>
      <c r="X3" s="152"/>
      <c r="Y3" s="152"/>
      <c r="Z3" s="153"/>
      <c r="AA3" s="153"/>
      <c r="AB3" s="153"/>
      <c r="AC3" s="153"/>
      <c r="AD3" s="153"/>
      <c r="AE3" s="153"/>
      <c r="AF3" s="153"/>
      <c r="AG3" s="149"/>
      <c r="AH3" s="880"/>
      <c r="AI3" s="150"/>
      <c r="AJ3" s="150"/>
      <c r="AK3" s="150"/>
      <c r="AL3" s="150"/>
      <c r="AM3" s="150"/>
      <c r="AN3" s="150"/>
      <c r="AO3" s="150"/>
      <c r="AP3" s="150"/>
      <c r="AQ3" s="150"/>
      <c r="AR3" s="150"/>
    </row>
    <row r="4" spans="1:44" s="148" customFormat="1" ht="30" customHeight="1">
      <c r="B4" s="856" t="s">
        <v>145</v>
      </c>
      <c r="C4" s="856"/>
      <c r="D4" s="856"/>
      <c r="E4" s="856"/>
      <c r="F4" s="856"/>
      <c r="G4" s="856"/>
      <c r="H4" s="856"/>
      <c r="I4" s="856"/>
      <c r="J4" s="856"/>
      <c r="K4" s="856"/>
      <c r="L4" s="856"/>
      <c r="M4" s="856"/>
      <c r="N4" s="856"/>
      <c r="O4" s="856"/>
      <c r="P4" s="856"/>
      <c r="Q4" s="856"/>
      <c r="R4" s="856"/>
      <c r="S4" s="856"/>
      <c r="T4" s="856"/>
      <c r="U4" s="856"/>
      <c r="V4" s="856"/>
      <c r="W4" s="856"/>
      <c r="X4" s="856"/>
      <c r="Y4" s="856"/>
      <c r="Z4" s="856"/>
      <c r="AA4" s="856"/>
      <c r="AB4" s="856"/>
      <c r="AC4" s="856"/>
      <c r="AD4" s="856"/>
      <c r="AE4" s="151"/>
      <c r="AF4" s="481"/>
      <c r="AG4" s="149"/>
      <c r="AH4" s="880"/>
      <c r="AI4" s="150"/>
      <c r="AJ4" s="150"/>
      <c r="AK4" s="150"/>
      <c r="AL4" s="150"/>
      <c r="AM4" s="150"/>
      <c r="AN4" s="150"/>
      <c r="AO4" s="150"/>
      <c r="AP4" s="150"/>
      <c r="AQ4" s="150"/>
    </row>
    <row r="5" spans="1:44" s="148" customFormat="1" ht="21" customHeight="1">
      <c r="B5" s="737"/>
      <c r="C5" s="737"/>
      <c r="D5" s="737"/>
      <c r="E5" s="737"/>
      <c r="F5" s="737"/>
      <c r="G5" s="737"/>
      <c r="H5" s="737"/>
      <c r="I5" s="737"/>
      <c r="J5" s="737"/>
      <c r="K5" s="737"/>
      <c r="L5" s="737"/>
      <c r="M5" s="737"/>
      <c r="N5" s="737"/>
      <c r="O5" s="737"/>
      <c r="P5" s="737"/>
      <c r="Q5" s="737"/>
      <c r="R5" s="737"/>
      <c r="S5" s="737"/>
      <c r="T5" s="737"/>
      <c r="U5" s="737"/>
      <c r="V5" s="737"/>
      <c r="W5" s="737"/>
      <c r="X5" s="737"/>
      <c r="Y5" s="737"/>
      <c r="Z5" s="737"/>
      <c r="AA5" s="737"/>
      <c r="AB5" s="737"/>
      <c r="AC5" s="737"/>
      <c r="AD5" s="737"/>
      <c r="AE5" s="151"/>
      <c r="AF5" s="481"/>
      <c r="AG5" s="149"/>
      <c r="AH5" s="880"/>
      <c r="AI5" s="150"/>
      <c r="AJ5" s="150"/>
      <c r="AK5" s="150"/>
      <c r="AL5" s="150"/>
      <c r="AM5" s="150"/>
      <c r="AN5" s="150"/>
      <c r="AO5" s="150"/>
      <c r="AP5" s="150"/>
      <c r="AQ5" s="150"/>
    </row>
    <row r="6" spans="1:44" s="148" customFormat="1" ht="21.75" customHeight="1">
      <c r="B6" s="480" t="s">
        <v>451</v>
      </c>
      <c r="C6" s="479"/>
      <c r="D6" s="479"/>
      <c r="E6" s="479"/>
      <c r="F6" s="479"/>
      <c r="G6" s="479"/>
      <c r="H6" s="479"/>
      <c r="I6" s="479"/>
      <c r="J6" s="479"/>
      <c r="K6" s="479"/>
      <c r="L6" s="479"/>
      <c r="M6" s="479"/>
      <c r="N6" s="479"/>
      <c r="O6" s="479"/>
      <c r="P6" s="479"/>
      <c r="Q6" s="479"/>
      <c r="R6" s="479"/>
      <c r="S6" s="479"/>
      <c r="T6" s="152"/>
      <c r="U6" s="152"/>
      <c r="V6" s="152"/>
      <c r="W6" s="152"/>
      <c r="X6" s="152"/>
      <c r="Y6" s="152"/>
      <c r="Z6" s="153"/>
      <c r="AA6" s="153"/>
      <c r="AB6" s="153"/>
      <c r="AC6" s="153"/>
      <c r="AD6" s="153"/>
      <c r="AE6" s="153"/>
      <c r="AF6" s="153"/>
      <c r="AG6" s="149"/>
      <c r="AH6" s="880"/>
      <c r="AI6" s="150"/>
      <c r="AJ6" s="150"/>
      <c r="AK6" s="150"/>
      <c r="AL6" s="150"/>
      <c r="AM6" s="150"/>
      <c r="AN6" s="150"/>
      <c r="AO6" s="150"/>
      <c r="AP6" s="150"/>
      <c r="AQ6" s="150"/>
      <c r="AR6" s="150"/>
    </row>
    <row r="7" spans="1:44" s="148" customFormat="1" ht="21.75" customHeight="1">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3"/>
      <c r="AC7" s="153"/>
      <c r="AD7" s="153"/>
      <c r="AE7" s="153"/>
      <c r="AF7" s="153"/>
      <c r="AG7" s="149"/>
      <c r="AH7" s="880"/>
      <c r="AI7" s="150"/>
      <c r="AJ7" s="150"/>
      <c r="AK7" s="150"/>
      <c r="AL7" s="150"/>
      <c r="AM7" s="150"/>
      <c r="AN7" s="150"/>
      <c r="AO7" s="150"/>
      <c r="AP7" s="150"/>
      <c r="AQ7" s="150"/>
      <c r="AR7" s="150"/>
    </row>
    <row r="8" spans="1:44" s="148" customFormat="1" ht="21.75" customHeight="1">
      <c r="B8" s="882" t="s">
        <v>450</v>
      </c>
      <c r="C8" s="877"/>
      <c r="D8" s="877"/>
      <c r="E8" s="877"/>
      <c r="F8" s="877"/>
      <c r="G8" s="877"/>
      <c r="H8" s="883"/>
      <c r="I8" s="842">
        <v>1</v>
      </c>
      <c r="J8" s="842"/>
      <c r="K8" s="842"/>
      <c r="L8" s="842"/>
      <c r="M8" s="842"/>
      <c r="N8" s="887"/>
      <c r="O8" s="842">
        <v>2</v>
      </c>
      <c r="P8" s="842"/>
      <c r="Q8" s="842"/>
      <c r="R8" s="842"/>
      <c r="S8" s="842"/>
      <c r="T8" s="887"/>
      <c r="U8" s="842">
        <v>3</v>
      </c>
      <c r="V8" s="842"/>
      <c r="W8" s="842"/>
      <c r="X8" s="842"/>
      <c r="Y8" s="842"/>
      <c r="Z8" s="887"/>
      <c r="AA8" s="842">
        <v>4</v>
      </c>
      <c r="AB8" s="842"/>
      <c r="AC8" s="842"/>
      <c r="AD8" s="842"/>
      <c r="AE8" s="842"/>
      <c r="AF8" s="887"/>
      <c r="AG8" s="149"/>
      <c r="AH8" s="880"/>
      <c r="AI8" s="150"/>
      <c r="AJ8" s="150"/>
      <c r="AK8" s="150"/>
      <c r="AL8" s="150"/>
      <c r="AM8" s="150"/>
      <c r="AN8" s="150"/>
      <c r="AO8" s="150"/>
      <c r="AP8" s="150"/>
      <c r="AQ8" s="150"/>
      <c r="AR8" s="150"/>
    </row>
    <row r="9" spans="1:44" s="148" customFormat="1" ht="27.75" customHeight="1">
      <c r="B9" s="884"/>
      <c r="C9" s="885"/>
      <c r="D9" s="885"/>
      <c r="E9" s="885"/>
      <c r="F9" s="885"/>
      <c r="G9" s="885"/>
      <c r="H9" s="886"/>
      <c r="I9" s="889" t="s">
        <v>449</v>
      </c>
      <c r="J9" s="889"/>
      <c r="K9" s="889"/>
      <c r="L9" s="889"/>
      <c r="M9" s="878" t="s">
        <v>445</v>
      </c>
      <c r="N9" s="879"/>
      <c r="O9" s="888" t="s">
        <v>448</v>
      </c>
      <c r="P9" s="889"/>
      <c r="Q9" s="889"/>
      <c r="R9" s="890"/>
      <c r="S9" s="878" t="s">
        <v>445</v>
      </c>
      <c r="T9" s="892"/>
      <c r="U9" s="877" t="s">
        <v>447</v>
      </c>
      <c r="V9" s="877"/>
      <c r="W9" s="877"/>
      <c r="X9" s="877"/>
      <c r="Y9" s="878" t="s">
        <v>445</v>
      </c>
      <c r="Z9" s="879"/>
      <c r="AA9" s="888" t="s">
        <v>446</v>
      </c>
      <c r="AB9" s="889"/>
      <c r="AC9" s="889"/>
      <c r="AD9" s="890"/>
      <c r="AE9" s="878" t="s">
        <v>445</v>
      </c>
      <c r="AF9" s="891"/>
      <c r="AG9" s="478"/>
      <c r="AH9" s="880"/>
      <c r="AI9" s="150"/>
      <c r="AJ9" s="150"/>
      <c r="AK9" s="150"/>
      <c r="AL9" s="150"/>
      <c r="AM9" s="150"/>
      <c r="AN9" s="150"/>
      <c r="AO9" s="150"/>
      <c r="AP9" s="150"/>
      <c r="AQ9" s="150"/>
      <c r="AR9" s="150"/>
    </row>
    <row r="10" spans="1:44" s="148" customFormat="1" ht="21.75" customHeight="1">
      <c r="B10" s="873">
        <v>43304</v>
      </c>
      <c r="C10" s="873"/>
      <c r="D10" s="873"/>
      <c r="E10" s="873"/>
      <c r="F10" s="873" t="s">
        <v>433</v>
      </c>
      <c r="G10" s="873"/>
      <c r="H10" s="740" t="s">
        <v>431</v>
      </c>
      <c r="I10" s="856" t="s">
        <v>444</v>
      </c>
      <c r="J10" s="856"/>
      <c r="K10" s="856"/>
      <c r="L10" s="856"/>
      <c r="M10" s="865"/>
      <c r="N10" s="872"/>
      <c r="O10" s="864" t="s">
        <v>443</v>
      </c>
      <c r="P10" s="856"/>
      <c r="Q10" s="856"/>
      <c r="R10" s="856"/>
      <c r="S10" s="865"/>
      <c r="T10" s="870"/>
      <c r="U10" s="849" t="s">
        <v>442</v>
      </c>
      <c r="V10" s="856"/>
      <c r="W10" s="856"/>
      <c r="X10" s="856"/>
      <c r="Y10" s="865"/>
      <c r="Z10" s="872"/>
      <c r="AA10" s="864" t="s">
        <v>441</v>
      </c>
      <c r="AB10" s="856"/>
      <c r="AC10" s="856"/>
      <c r="AD10" s="856"/>
      <c r="AE10" s="865"/>
      <c r="AF10" s="865"/>
      <c r="AG10" s="149"/>
      <c r="AH10" s="880"/>
      <c r="AI10" s="150"/>
      <c r="AJ10" s="150"/>
      <c r="AK10" s="150"/>
      <c r="AL10" s="150"/>
      <c r="AM10" s="150"/>
      <c r="AN10" s="150"/>
      <c r="AO10" s="150"/>
      <c r="AP10" s="150"/>
      <c r="AQ10" s="150"/>
      <c r="AR10" s="150"/>
    </row>
    <row r="11" spans="1:44" s="148" customFormat="1" ht="21.75" customHeight="1">
      <c r="B11" s="873"/>
      <c r="C11" s="873"/>
      <c r="D11" s="873"/>
      <c r="E11" s="873"/>
      <c r="F11" s="873"/>
      <c r="G11" s="873"/>
      <c r="H11" s="736" t="s">
        <v>430</v>
      </c>
      <c r="I11" s="841" t="s">
        <v>440</v>
      </c>
      <c r="J11" s="841"/>
      <c r="K11" s="841"/>
      <c r="L11" s="841"/>
      <c r="M11" s="865"/>
      <c r="N11" s="872"/>
      <c r="O11" s="869" t="s">
        <v>439</v>
      </c>
      <c r="P11" s="841"/>
      <c r="Q11" s="841"/>
      <c r="R11" s="841"/>
      <c r="S11" s="865"/>
      <c r="T11" s="870"/>
      <c r="U11" s="871" t="s">
        <v>438</v>
      </c>
      <c r="V11" s="841"/>
      <c r="W11" s="841"/>
      <c r="X11" s="841"/>
      <c r="Y11" s="865"/>
      <c r="Z11" s="872"/>
      <c r="AA11" s="869" t="s">
        <v>437</v>
      </c>
      <c r="AB11" s="841"/>
      <c r="AC11" s="841"/>
      <c r="AD11" s="841"/>
      <c r="AE11" s="865"/>
      <c r="AF11" s="865"/>
      <c r="AG11" s="149"/>
      <c r="AH11" s="880"/>
      <c r="AI11" s="150"/>
      <c r="AJ11" s="150"/>
      <c r="AK11" s="150" t="s">
        <v>143</v>
      </c>
      <c r="AL11" s="150"/>
      <c r="AM11" s="150"/>
      <c r="AN11" s="150"/>
      <c r="AO11" s="150"/>
      <c r="AP11" s="150"/>
      <c r="AQ11" s="150"/>
      <c r="AR11" s="150"/>
    </row>
    <row r="12" spans="1:44" s="148" customFormat="1" ht="21.75" customHeight="1">
      <c r="B12" s="873">
        <v>43305</v>
      </c>
      <c r="C12" s="873"/>
      <c r="D12" s="873"/>
      <c r="E12" s="873"/>
      <c r="F12" s="873" t="s">
        <v>432</v>
      </c>
      <c r="G12" s="873"/>
      <c r="H12" s="740" t="s">
        <v>735</v>
      </c>
      <c r="I12" s="856" t="s">
        <v>736</v>
      </c>
      <c r="J12" s="856"/>
      <c r="K12" s="856"/>
      <c r="L12" s="856"/>
      <c r="M12" s="865"/>
      <c r="N12" s="872"/>
      <c r="O12" s="864" t="s">
        <v>737</v>
      </c>
      <c r="P12" s="856"/>
      <c r="Q12" s="856"/>
      <c r="R12" s="856"/>
      <c r="S12" s="865"/>
      <c r="T12" s="870"/>
      <c r="U12" s="849" t="s">
        <v>738</v>
      </c>
      <c r="V12" s="856"/>
      <c r="W12" s="856"/>
      <c r="X12" s="856"/>
      <c r="Y12" s="865"/>
      <c r="Z12" s="872"/>
      <c r="AA12" s="864" t="s">
        <v>739</v>
      </c>
      <c r="AB12" s="856"/>
      <c r="AC12" s="856"/>
      <c r="AD12" s="856"/>
      <c r="AE12" s="865"/>
      <c r="AF12" s="865"/>
      <c r="AG12" s="149"/>
      <c r="AH12" s="880"/>
      <c r="AI12" s="150"/>
      <c r="AJ12" s="150"/>
      <c r="AK12" s="150"/>
      <c r="AL12" s="150"/>
      <c r="AM12" s="150"/>
      <c r="AN12" s="150"/>
      <c r="AO12" s="150"/>
      <c r="AP12" s="150"/>
      <c r="AQ12" s="150"/>
      <c r="AR12" s="150"/>
    </row>
    <row r="13" spans="1:44" s="148" customFormat="1" ht="21.75" customHeight="1">
      <c r="B13" s="873"/>
      <c r="C13" s="873"/>
      <c r="D13" s="873"/>
      <c r="E13" s="873"/>
      <c r="F13" s="873"/>
      <c r="G13" s="873"/>
      <c r="H13" s="736" t="s">
        <v>740</v>
      </c>
      <c r="I13" s="866"/>
      <c r="J13" s="866"/>
      <c r="K13" s="866"/>
      <c r="L13" s="866"/>
      <c r="M13" s="867"/>
      <c r="N13" s="868"/>
      <c r="O13" s="869" t="s">
        <v>741</v>
      </c>
      <c r="P13" s="841"/>
      <c r="Q13" s="841"/>
      <c r="R13" s="841"/>
      <c r="S13" s="865"/>
      <c r="T13" s="870"/>
      <c r="U13" s="876" t="s">
        <v>742</v>
      </c>
      <c r="V13" s="865"/>
      <c r="W13" s="865"/>
      <c r="X13" s="865"/>
      <c r="Y13" s="865"/>
      <c r="Z13" s="872"/>
      <c r="AA13" s="869" t="s">
        <v>743</v>
      </c>
      <c r="AB13" s="841"/>
      <c r="AC13" s="841"/>
      <c r="AD13" s="841"/>
      <c r="AE13" s="865"/>
      <c r="AF13" s="865"/>
      <c r="AG13" s="149"/>
      <c r="AH13" s="880"/>
      <c r="AI13" s="150"/>
      <c r="AJ13" s="150"/>
      <c r="AK13" s="150"/>
      <c r="AL13" s="150"/>
      <c r="AM13" s="150"/>
      <c r="AN13" s="150"/>
      <c r="AO13" s="150"/>
      <c r="AP13" s="150"/>
      <c r="AQ13" s="150"/>
      <c r="AR13" s="150"/>
    </row>
    <row r="14" spans="1:44" s="148" customFormat="1" ht="21.75" customHeight="1">
      <c r="B14" s="873">
        <v>43306</v>
      </c>
      <c r="C14" s="873"/>
      <c r="D14" s="873"/>
      <c r="E14" s="873"/>
      <c r="F14" s="873" t="s">
        <v>436</v>
      </c>
      <c r="G14" s="873"/>
      <c r="H14" s="740" t="s">
        <v>735</v>
      </c>
      <c r="I14" s="856" t="s">
        <v>744</v>
      </c>
      <c r="J14" s="856"/>
      <c r="K14" s="856"/>
      <c r="L14" s="856"/>
      <c r="M14" s="865"/>
      <c r="N14" s="872"/>
      <c r="O14" s="864" t="s">
        <v>745</v>
      </c>
      <c r="P14" s="856"/>
      <c r="Q14" s="856"/>
      <c r="R14" s="856"/>
      <c r="S14" s="865"/>
      <c r="T14" s="870"/>
      <c r="U14" s="849" t="s">
        <v>746</v>
      </c>
      <c r="V14" s="856"/>
      <c r="W14" s="856"/>
      <c r="X14" s="856"/>
      <c r="Y14" s="865"/>
      <c r="Z14" s="872"/>
      <c r="AA14" s="864" t="s">
        <v>747</v>
      </c>
      <c r="AB14" s="856"/>
      <c r="AC14" s="856"/>
      <c r="AD14" s="856"/>
      <c r="AE14" s="865"/>
      <c r="AF14" s="865"/>
      <c r="AG14" s="149"/>
      <c r="AH14" s="880"/>
      <c r="AI14" s="150"/>
      <c r="AJ14" s="150"/>
      <c r="AK14" s="150"/>
      <c r="AL14" s="150"/>
      <c r="AM14" s="150"/>
      <c r="AN14" s="150"/>
      <c r="AO14" s="150"/>
      <c r="AP14" s="150"/>
      <c r="AQ14" s="150"/>
      <c r="AR14" s="150"/>
    </row>
    <row r="15" spans="1:44" s="148" customFormat="1" ht="21.75" customHeight="1">
      <c r="B15" s="873"/>
      <c r="C15" s="873"/>
      <c r="D15" s="873"/>
      <c r="E15" s="873"/>
      <c r="F15" s="873"/>
      <c r="G15" s="873"/>
      <c r="H15" s="736" t="s">
        <v>740</v>
      </c>
      <c r="I15" s="866"/>
      <c r="J15" s="866"/>
      <c r="K15" s="866"/>
      <c r="L15" s="866"/>
      <c r="M15" s="867"/>
      <c r="N15" s="868"/>
      <c r="O15" s="869" t="s">
        <v>748</v>
      </c>
      <c r="P15" s="841"/>
      <c r="Q15" s="841"/>
      <c r="R15" s="841"/>
      <c r="S15" s="865"/>
      <c r="T15" s="870"/>
      <c r="U15" s="871" t="s">
        <v>749</v>
      </c>
      <c r="V15" s="841"/>
      <c r="W15" s="841"/>
      <c r="X15" s="841"/>
      <c r="Y15" s="865"/>
      <c r="Z15" s="872"/>
      <c r="AA15" s="869" t="s">
        <v>750</v>
      </c>
      <c r="AB15" s="841"/>
      <c r="AC15" s="841"/>
      <c r="AD15" s="841"/>
      <c r="AE15" s="865"/>
      <c r="AF15" s="865"/>
      <c r="AG15" s="149"/>
      <c r="AH15" s="880"/>
      <c r="AI15" s="150"/>
      <c r="AJ15" s="150"/>
      <c r="AK15" s="150"/>
      <c r="AL15" s="150"/>
      <c r="AM15" s="150"/>
      <c r="AN15" s="150"/>
      <c r="AO15" s="150"/>
      <c r="AP15" s="150"/>
      <c r="AQ15" s="150"/>
      <c r="AR15" s="150"/>
    </row>
    <row r="16" spans="1:44" s="148" customFormat="1" ht="21.75" customHeight="1">
      <c r="B16" s="873">
        <v>43307</v>
      </c>
      <c r="C16" s="873"/>
      <c r="D16" s="873"/>
      <c r="E16" s="873"/>
      <c r="F16" s="873" t="s">
        <v>435</v>
      </c>
      <c r="G16" s="873"/>
      <c r="H16" s="740" t="s">
        <v>735</v>
      </c>
      <c r="I16" s="856" t="s">
        <v>751</v>
      </c>
      <c r="J16" s="856"/>
      <c r="K16" s="856"/>
      <c r="L16" s="856"/>
      <c r="M16" s="865"/>
      <c r="N16" s="872"/>
      <c r="O16" s="864" t="s">
        <v>752</v>
      </c>
      <c r="P16" s="856"/>
      <c r="Q16" s="856"/>
      <c r="R16" s="856"/>
      <c r="S16" s="865"/>
      <c r="T16" s="870"/>
      <c r="U16" s="849" t="s">
        <v>753</v>
      </c>
      <c r="V16" s="856"/>
      <c r="W16" s="856"/>
      <c r="X16" s="856"/>
      <c r="Y16" s="865"/>
      <c r="Z16" s="872"/>
      <c r="AA16" s="864" t="s">
        <v>754</v>
      </c>
      <c r="AB16" s="856"/>
      <c r="AC16" s="856"/>
      <c r="AD16" s="856"/>
      <c r="AE16" s="865"/>
      <c r="AF16" s="865"/>
      <c r="AG16" s="149"/>
      <c r="AH16" s="880"/>
      <c r="AI16" s="150"/>
      <c r="AJ16" s="150"/>
      <c r="AK16" s="150"/>
      <c r="AL16" s="150"/>
      <c r="AM16" s="150"/>
      <c r="AN16" s="150"/>
      <c r="AO16" s="150"/>
      <c r="AP16" s="150"/>
      <c r="AQ16" s="150"/>
      <c r="AR16" s="150"/>
    </row>
    <row r="17" spans="2:81" s="148" customFormat="1" ht="21.75" customHeight="1">
      <c r="B17" s="873"/>
      <c r="C17" s="873"/>
      <c r="D17" s="873"/>
      <c r="E17" s="873"/>
      <c r="F17" s="873"/>
      <c r="G17" s="873"/>
      <c r="H17" s="736" t="s">
        <v>740</v>
      </c>
      <c r="I17" s="865" t="s">
        <v>755</v>
      </c>
      <c r="J17" s="865"/>
      <c r="K17" s="865"/>
      <c r="L17" s="865"/>
      <c r="M17" s="865"/>
      <c r="N17" s="872"/>
      <c r="O17" s="869" t="s">
        <v>756</v>
      </c>
      <c r="P17" s="841"/>
      <c r="Q17" s="841"/>
      <c r="R17" s="841"/>
      <c r="S17" s="865"/>
      <c r="T17" s="870"/>
      <c r="U17" s="871" t="s">
        <v>757</v>
      </c>
      <c r="V17" s="841"/>
      <c r="W17" s="841"/>
      <c r="X17" s="841"/>
      <c r="Y17" s="865"/>
      <c r="Z17" s="872"/>
      <c r="AA17" s="869" t="s">
        <v>758</v>
      </c>
      <c r="AB17" s="841"/>
      <c r="AC17" s="841"/>
      <c r="AD17" s="841"/>
      <c r="AE17" s="865"/>
      <c r="AF17" s="865"/>
      <c r="AG17" s="149"/>
      <c r="AH17" s="880"/>
      <c r="AI17" s="150"/>
      <c r="AJ17" s="150"/>
      <c r="AK17" s="150"/>
      <c r="AL17" s="150"/>
      <c r="AM17" s="150"/>
      <c r="AN17" s="150"/>
      <c r="AO17" s="150"/>
      <c r="AP17" s="150"/>
      <c r="AQ17" s="150"/>
      <c r="AR17" s="150"/>
    </row>
    <row r="18" spans="2:81" s="148" customFormat="1" ht="21.75" customHeight="1">
      <c r="B18" s="873">
        <v>43308</v>
      </c>
      <c r="C18" s="873"/>
      <c r="D18" s="873"/>
      <c r="E18" s="873"/>
      <c r="F18" s="873" t="s">
        <v>434</v>
      </c>
      <c r="G18" s="873"/>
      <c r="H18" s="740" t="s">
        <v>735</v>
      </c>
      <c r="I18" s="856" t="s">
        <v>759</v>
      </c>
      <c r="J18" s="856"/>
      <c r="K18" s="856"/>
      <c r="L18" s="856"/>
      <c r="M18" s="865"/>
      <c r="N18" s="872"/>
      <c r="O18" s="864" t="s">
        <v>760</v>
      </c>
      <c r="P18" s="856"/>
      <c r="Q18" s="856"/>
      <c r="R18" s="856"/>
      <c r="S18" s="865"/>
      <c r="T18" s="870"/>
      <c r="U18" s="849" t="s">
        <v>761</v>
      </c>
      <c r="V18" s="856"/>
      <c r="W18" s="856"/>
      <c r="X18" s="856"/>
      <c r="Y18" s="865"/>
      <c r="Z18" s="872"/>
      <c r="AA18" s="864" t="s">
        <v>762</v>
      </c>
      <c r="AB18" s="856"/>
      <c r="AC18" s="856"/>
      <c r="AD18" s="856"/>
      <c r="AE18" s="865"/>
      <c r="AF18" s="865"/>
      <c r="AG18" s="149"/>
      <c r="AH18" s="880"/>
      <c r="AI18" s="150"/>
      <c r="AJ18" s="150"/>
      <c r="AK18" s="150"/>
      <c r="AL18" s="150"/>
      <c r="AM18" s="150"/>
      <c r="AN18" s="150"/>
      <c r="AO18" s="150"/>
      <c r="AP18" s="150"/>
      <c r="AQ18" s="150"/>
      <c r="AR18" s="150"/>
    </row>
    <row r="19" spans="2:81" s="148" customFormat="1" ht="21.75" customHeight="1">
      <c r="B19" s="873"/>
      <c r="C19" s="873"/>
      <c r="D19" s="873"/>
      <c r="E19" s="873"/>
      <c r="F19" s="873"/>
      <c r="G19" s="873"/>
      <c r="H19" s="736" t="s">
        <v>740</v>
      </c>
      <c r="I19" s="866"/>
      <c r="J19" s="866"/>
      <c r="K19" s="866"/>
      <c r="L19" s="866"/>
      <c r="M19" s="867"/>
      <c r="N19" s="868"/>
      <c r="O19" s="869" t="s">
        <v>763</v>
      </c>
      <c r="P19" s="841"/>
      <c r="Q19" s="841"/>
      <c r="R19" s="841"/>
      <c r="S19" s="865"/>
      <c r="T19" s="870"/>
      <c r="U19" s="871" t="s">
        <v>764</v>
      </c>
      <c r="V19" s="841"/>
      <c r="W19" s="841"/>
      <c r="X19" s="841"/>
      <c r="Y19" s="865"/>
      <c r="Z19" s="872"/>
      <c r="AA19" s="869" t="s">
        <v>765</v>
      </c>
      <c r="AB19" s="841"/>
      <c r="AC19" s="841"/>
      <c r="AD19" s="841"/>
      <c r="AE19" s="865"/>
      <c r="AF19" s="865"/>
      <c r="AG19" s="149"/>
      <c r="AH19" s="880"/>
      <c r="AI19" s="150"/>
      <c r="AJ19" s="150"/>
      <c r="AK19" s="150"/>
      <c r="AL19" s="150"/>
      <c r="AM19" s="150"/>
      <c r="AN19" s="150"/>
      <c r="AO19" s="150"/>
      <c r="AP19" s="150"/>
      <c r="AQ19" s="150"/>
      <c r="AR19" s="150"/>
    </row>
    <row r="20" spans="2:81" s="148" customFormat="1" ht="21.75" customHeight="1">
      <c r="B20" s="873">
        <v>43311</v>
      </c>
      <c r="C20" s="873"/>
      <c r="D20" s="873"/>
      <c r="E20" s="873"/>
      <c r="F20" s="873" t="s">
        <v>433</v>
      </c>
      <c r="G20" s="873"/>
      <c r="H20" s="740" t="s">
        <v>735</v>
      </c>
      <c r="I20" s="856" t="s">
        <v>766</v>
      </c>
      <c r="J20" s="856"/>
      <c r="K20" s="856"/>
      <c r="L20" s="856"/>
      <c r="M20" s="865"/>
      <c r="N20" s="872"/>
      <c r="O20" s="864" t="s">
        <v>767</v>
      </c>
      <c r="P20" s="856"/>
      <c r="Q20" s="856"/>
      <c r="R20" s="856"/>
      <c r="S20" s="865"/>
      <c r="T20" s="870"/>
      <c r="U20" s="849" t="s">
        <v>768</v>
      </c>
      <c r="V20" s="856"/>
      <c r="W20" s="856"/>
      <c r="X20" s="856"/>
      <c r="Y20" s="865"/>
      <c r="Z20" s="872"/>
      <c r="AA20" s="874"/>
      <c r="AB20" s="875"/>
      <c r="AC20" s="875"/>
      <c r="AD20" s="875"/>
      <c r="AE20" s="867"/>
      <c r="AF20" s="867"/>
      <c r="AG20" s="149"/>
      <c r="AH20" s="880"/>
      <c r="AI20" s="150"/>
      <c r="AJ20" s="150"/>
      <c r="AK20" s="150"/>
      <c r="AL20" s="150"/>
      <c r="AM20" s="150"/>
      <c r="AN20" s="150"/>
      <c r="AO20" s="150"/>
      <c r="AP20" s="150"/>
      <c r="AQ20" s="150"/>
      <c r="AR20" s="150"/>
    </row>
    <row r="21" spans="2:81" s="148" customFormat="1" ht="21.75" customHeight="1">
      <c r="B21" s="873"/>
      <c r="C21" s="873"/>
      <c r="D21" s="873"/>
      <c r="E21" s="873"/>
      <c r="F21" s="873"/>
      <c r="G21" s="873"/>
      <c r="H21" s="736" t="s">
        <v>740</v>
      </c>
      <c r="I21" s="841" t="s">
        <v>769</v>
      </c>
      <c r="J21" s="841"/>
      <c r="K21" s="841"/>
      <c r="L21" s="841"/>
      <c r="M21" s="865"/>
      <c r="N21" s="872"/>
      <c r="O21" s="869" t="s">
        <v>770</v>
      </c>
      <c r="P21" s="841"/>
      <c r="Q21" s="841"/>
      <c r="R21" s="841"/>
      <c r="S21" s="865"/>
      <c r="T21" s="870"/>
      <c r="U21" s="871" t="s">
        <v>771</v>
      </c>
      <c r="V21" s="841"/>
      <c r="W21" s="841"/>
      <c r="X21" s="841"/>
      <c r="Y21" s="865"/>
      <c r="Z21" s="872"/>
      <c r="AA21" s="869" t="s">
        <v>772</v>
      </c>
      <c r="AB21" s="841"/>
      <c r="AC21" s="841"/>
      <c r="AD21" s="841"/>
      <c r="AE21" s="865"/>
      <c r="AF21" s="865"/>
      <c r="AG21" s="149"/>
      <c r="AH21" s="880"/>
      <c r="AI21" s="150"/>
      <c r="AJ21" s="150"/>
      <c r="AK21" s="150"/>
      <c r="AL21" s="150"/>
      <c r="AM21" s="150"/>
      <c r="AN21" s="150"/>
      <c r="AO21" s="150"/>
      <c r="AP21" s="150"/>
      <c r="AQ21" s="150"/>
      <c r="AR21" s="150"/>
    </row>
    <row r="22" spans="2:81" s="148" customFormat="1" ht="21.75" customHeight="1">
      <c r="B22" s="873">
        <v>43312</v>
      </c>
      <c r="C22" s="873"/>
      <c r="D22" s="873"/>
      <c r="E22" s="873"/>
      <c r="F22" s="873" t="s">
        <v>432</v>
      </c>
      <c r="G22" s="873"/>
      <c r="H22" s="740" t="s">
        <v>735</v>
      </c>
      <c r="I22" s="856" t="s">
        <v>773</v>
      </c>
      <c r="J22" s="856"/>
      <c r="K22" s="856"/>
      <c r="L22" s="856"/>
      <c r="M22" s="865"/>
      <c r="N22" s="872"/>
      <c r="O22" s="864" t="s">
        <v>774</v>
      </c>
      <c r="P22" s="856"/>
      <c r="Q22" s="856"/>
      <c r="R22" s="856"/>
      <c r="S22" s="865"/>
      <c r="T22" s="870"/>
      <c r="U22" s="849" t="s">
        <v>775</v>
      </c>
      <c r="V22" s="856"/>
      <c r="W22" s="856"/>
      <c r="X22" s="856"/>
      <c r="Y22" s="865"/>
      <c r="Z22" s="872"/>
      <c r="AA22" s="864" t="s">
        <v>776</v>
      </c>
      <c r="AB22" s="856"/>
      <c r="AC22" s="856"/>
      <c r="AD22" s="856"/>
      <c r="AE22" s="865"/>
      <c r="AF22" s="865"/>
      <c r="AG22" s="149"/>
      <c r="AH22" s="880"/>
      <c r="AI22" s="150"/>
      <c r="AJ22" s="150"/>
      <c r="AK22" s="150"/>
      <c r="AL22" s="150"/>
      <c r="AM22" s="150"/>
      <c r="AN22" s="150"/>
      <c r="AO22" s="150"/>
      <c r="AP22" s="150"/>
      <c r="AQ22" s="150"/>
      <c r="AR22" s="150"/>
    </row>
    <row r="23" spans="2:81" s="148" customFormat="1" ht="21.75" customHeight="1">
      <c r="B23" s="873"/>
      <c r="C23" s="873"/>
      <c r="D23" s="873"/>
      <c r="E23" s="873"/>
      <c r="F23" s="873"/>
      <c r="G23" s="873"/>
      <c r="H23" s="736" t="s">
        <v>740</v>
      </c>
      <c r="I23" s="866"/>
      <c r="J23" s="866"/>
      <c r="K23" s="866"/>
      <c r="L23" s="866"/>
      <c r="M23" s="867"/>
      <c r="N23" s="868"/>
      <c r="O23" s="869" t="s">
        <v>777</v>
      </c>
      <c r="P23" s="841"/>
      <c r="Q23" s="841"/>
      <c r="R23" s="841"/>
      <c r="S23" s="865"/>
      <c r="T23" s="870"/>
      <c r="U23" s="871" t="s">
        <v>778</v>
      </c>
      <c r="V23" s="841"/>
      <c r="W23" s="841"/>
      <c r="X23" s="841"/>
      <c r="Y23" s="865"/>
      <c r="Z23" s="872"/>
      <c r="AA23" s="869" t="s">
        <v>779</v>
      </c>
      <c r="AB23" s="841"/>
      <c r="AC23" s="841"/>
      <c r="AD23" s="841"/>
      <c r="AE23" s="865"/>
      <c r="AF23" s="865"/>
      <c r="AG23" s="149"/>
      <c r="AH23" s="880"/>
      <c r="AI23" s="150"/>
      <c r="AJ23" s="150"/>
      <c r="AK23" s="150"/>
      <c r="AL23" s="150"/>
      <c r="AM23" s="150"/>
      <c r="AN23" s="150"/>
      <c r="AO23" s="150"/>
      <c r="AP23" s="150"/>
      <c r="AQ23" s="150"/>
      <c r="AR23" s="150"/>
    </row>
    <row r="24" spans="2:81" s="148" customFormat="1" ht="21.75" customHeight="1">
      <c r="B24" s="152"/>
      <c r="C24" s="173"/>
      <c r="D24" s="173"/>
      <c r="E24" s="173"/>
      <c r="F24" s="173"/>
      <c r="G24" s="173"/>
      <c r="H24" s="173"/>
      <c r="I24" s="173"/>
      <c r="J24" s="173"/>
      <c r="K24" s="173"/>
      <c r="L24" s="173"/>
      <c r="M24" s="173"/>
      <c r="N24" s="173"/>
      <c r="O24" s="173"/>
      <c r="P24" s="173"/>
      <c r="Q24" s="173"/>
      <c r="R24" s="173"/>
      <c r="S24" s="152"/>
      <c r="T24" s="152"/>
      <c r="U24" s="152"/>
      <c r="V24" s="152"/>
      <c r="W24" s="152"/>
      <c r="X24" s="152"/>
      <c r="Y24" s="152"/>
      <c r="Z24" s="152"/>
      <c r="AA24" s="152"/>
      <c r="AB24" s="152"/>
      <c r="AC24" s="152"/>
      <c r="AD24" s="152"/>
      <c r="AE24" s="152"/>
      <c r="AF24" s="152"/>
      <c r="AG24" s="149"/>
      <c r="AH24" s="880"/>
      <c r="AI24" s="150"/>
      <c r="AJ24" s="150"/>
      <c r="AK24" s="150"/>
      <c r="AL24" s="150"/>
      <c r="AM24" s="150"/>
      <c r="AN24" s="150"/>
      <c r="AO24" s="150"/>
      <c r="AP24" s="150"/>
      <c r="AQ24" s="150"/>
      <c r="AR24" s="150"/>
      <c r="CC24" s="155"/>
    </row>
    <row r="25" spans="2:81" s="148" customFormat="1" ht="21.75" customHeight="1">
      <c r="B25" s="863" t="s">
        <v>556</v>
      </c>
      <c r="C25" s="863"/>
      <c r="D25" s="863"/>
      <c r="E25" s="863"/>
      <c r="F25" s="863"/>
      <c r="G25" s="863"/>
      <c r="H25" s="863"/>
      <c r="I25" s="863"/>
      <c r="J25" s="863"/>
      <c r="K25" s="863"/>
      <c r="L25" s="863"/>
      <c r="M25" s="863"/>
      <c r="N25" s="863"/>
      <c r="O25" s="863"/>
      <c r="P25" s="863"/>
      <c r="Q25" s="863"/>
      <c r="R25" s="863"/>
      <c r="S25" s="863"/>
      <c r="T25" s="863"/>
      <c r="U25" s="863"/>
      <c r="V25" s="863"/>
      <c r="W25" s="863"/>
      <c r="X25" s="863"/>
      <c r="Y25" s="863"/>
      <c r="Z25" s="863"/>
      <c r="AA25" s="863"/>
      <c r="AB25" s="863"/>
      <c r="AC25" s="863"/>
      <c r="AD25" s="863"/>
      <c r="AE25" s="863"/>
      <c r="AF25" s="152"/>
      <c r="AG25" s="149"/>
      <c r="AH25" s="880"/>
      <c r="AI25" s="150"/>
      <c r="AJ25" s="150"/>
      <c r="AK25" s="150"/>
      <c r="AL25" s="150"/>
      <c r="AM25" s="150"/>
      <c r="AN25" s="150"/>
      <c r="AO25" s="150"/>
      <c r="AP25" s="150"/>
      <c r="AQ25" s="150"/>
      <c r="AR25" s="150"/>
      <c r="CC25" s="155"/>
    </row>
    <row r="26" spans="2:81" ht="21.75" customHeight="1">
      <c r="B26" s="863"/>
      <c r="C26" s="863"/>
      <c r="D26" s="863"/>
      <c r="E26" s="863"/>
      <c r="F26" s="863"/>
      <c r="G26" s="863"/>
      <c r="H26" s="863"/>
      <c r="I26" s="863"/>
      <c r="J26" s="863"/>
      <c r="K26" s="863"/>
      <c r="L26" s="863"/>
      <c r="M26" s="863"/>
      <c r="N26" s="863"/>
      <c r="O26" s="863"/>
      <c r="P26" s="863"/>
      <c r="Q26" s="863"/>
      <c r="R26" s="863"/>
      <c r="S26" s="863"/>
      <c r="T26" s="863"/>
      <c r="U26" s="863"/>
      <c r="V26" s="863"/>
      <c r="W26" s="863"/>
      <c r="X26" s="863"/>
      <c r="Y26" s="863"/>
      <c r="Z26" s="863"/>
      <c r="AA26" s="863"/>
      <c r="AB26" s="863"/>
      <c r="AC26" s="863"/>
      <c r="AD26" s="863"/>
      <c r="AE26" s="863"/>
      <c r="AF26" s="476"/>
      <c r="AG26" s="159"/>
      <c r="AH26" s="880"/>
      <c r="AI26" s="160"/>
      <c r="AJ26" s="160"/>
      <c r="AK26" s="160"/>
      <c r="AL26" s="160"/>
      <c r="AM26" s="160"/>
      <c r="AN26" s="160"/>
      <c r="AO26" s="160"/>
      <c r="AP26" s="160"/>
      <c r="AQ26" s="160"/>
      <c r="AR26" s="160"/>
      <c r="CC26" s="161"/>
    </row>
    <row r="27" spans="2:81" ht="21.75" customHeight="1">
      <c r="B27" s="476"/>
      <c r="C27" s="152"/>
      <c r="D27" s="152"/>
      <c r="E27" s="152"/>
      <c r="F27" s="152"/>
      <c r="G27" s="152"/>
      <c r="H27" s="152"/>
      <c r="I27" s="152"/>
      <c r="J27" s="152"/>
      <c r="K27" s="152"/>
      <c r="L27" s="152"/>
      <c r="M27" s="476"/>
      <c r="N27" s="476"/>
      <c r="O27" s="476"/>
      <c r="P27" s="476"/>
      <c r="Q27" s="476"/>
      <c r="R27" s="476"/>
      <c r="S27" s="476"/>
      <c r="T27" s="476"/>
      <c r="U27" s="476"/>
      <c r="V27" s="476"/>
      <c r="W27" s="476"/>
      <c r="X27" s="476"/>
      <c r="Y27" s="476"/>
      <c r="Z27" s="476"/>
      <c r="AA27" s="476"/>
      <c r="AB27" s="476"/>
      <c r="AC27" s="476"/>
      <c r="AD27" s="476"/>
      <c r="AE27" s="476"/>
      <c r="AF27" s="476"/>
      <c r="AG27" s="159"/>
      <c r="AH27" s="880"/>
      <c r="AI27" s="160"/>
      <c r="AJ27" s="160"/>
      <c r="AK27" s="160"/>
      <c r="AL27" s="160"/>
      <c r="AM27" s="160"/>
      <c r="AN27" s="160"/>
      <c r="AO27" s="160"/>
      <c r="AP27" s="160"/>
      <c r="AQ27" s="160"/>
      <c r="AR27" s="160"/>
      <c r="CC27" s="161"/>
    </row>
    <row r="28" spans="2:81" ht="21.75" customHeight="1">
      <c r="B28" s="477"/>
      <c r="C28" s="476"/>
      <c r="D28" s="476"/>
      <c r="E28" s="476"/>
      <c r="F28" s="476"/>
      <c r="G28" s="476"/>
      <c r="H28" s="476"/>
      <c r="I28" s="173"/>
      <c r="J28" s="476"/>
      <c r="K28" s="476"/>
      <c r="L28" s="476"/>
      <c r="M28" s="476"/>
      <c r="N28" s="476"/>
      <c r="O28" s="476"/>
      <c r="P28" s="476"/>
      <c r="Q28" s="476"/>
      <c r="R28" s="476"/>
      <c r="S28" s="476"/>
      <c r="T28" s="476"/>
      <c r="U28" s="476"/>
      <c r="V28" s="476"/>
      <c r="W28" s="476"/>
      <c r="X28" s="476"/>
      <c r="Y28" s="476"/>
      <c r="Z28" s="476"/>
      <c r="AA28" s="476"/>
      <c r="AB28" s="476"/>
      <c r="AC28" s="476"/>
      <c r="AD28" s="476"/>
      <c r="AE28" s="476"/>
      <c r="AF28" s="476"/>
      <c r="AG28" s="159"/>
      <c r="AH28" s="880"/>
      <c r="AI28" s="160"/>
      <c r="AJ28" s="160"/>
      <c r="AK28" s="160"/>
      <c r="AL28" s="160"/>
      <c r="AM28" s="160"/>
      <c r="AN28" s="160"/>
      <c r="AO28" s="160"/>
      <c r="AP28" s="160"/>
      <c r="AQ28" s="160"/>
      <c r="AR28" s="160"/>
      <c r="CC28" s="161"/>
    </row>
    <row r="29" spans="2:81" ht="21.75" customHeight="1">
      <c r="B29" s="477"/>
      <c r="C29" s="476"/>
      <c r="D29" s="476"/>
      <c r="E29" s="476"/>
      <c r="F29" s="476"/>
      <c r="G29" s="476"/>
      <c r="H29" s="476"/>
      <c r="I29" s="739"/>
      <c r="J29" s="739"/>
      <c r="K29" s="739"/>
      <c r="L29" s="739"/>
      <c r="M29" s="739"/>
      <c r="N29" s="739"/>
      <c r="O29" s="739"/>
      <c r="P29" s="739"/>
      <c r="Q29" s="739"/>
      <c r="R29" s="739"/>
      <c r="S29" s="739"/>
      <c r="T29" s="739"/>
      <c r="U29" s="739"/>
      <c r="V29" s="739"/>
      <c r="W29" s="739"/>
      <c r="X29" s="739"/>
      <c r="Y29" s="739"/>
      <c r="Z29" s="739"/>
      <c r="AA29" s="739"/>
      <c r="AB29" s="739"/>
      <c r="AC29" s="739"/>
      <c r="AD29" s="739"/>
      <c r="AE29" s="739"/>
      <c r="AF29" s="476"/>
      <c r="AG29" s="159"/>
      <c r="AH29" s="880"/>
      <c r="AI29" s="160"/>
      <c r="AJ29" s="160"/>
      <c r="AK29" s="160"/>
      <c r="AL29" s="160"/>
      <c r="AM29" s="160"/>
      <c r="AN29" s="160"/>
      <c r="AO29" s="160"/>
      <c r="AP29" s="160"/>
      <c r="AQ29" s="160"/>
      <c r="AR29" s="160"/>
      <c r="CC29" s="161"/>
    </row>
    <row r="30" spans="2:81" ht="21.75" customHeight="1">
      <c r="B30" s="477"/>
      <c r="C30" s="476"/>
      <c r="D30" s="476"/>
      <c r="E30" s="476"/>
      <c r="F30" s="476"/>
      <c r="G30" s="476"/>
      <c r="H30" s="476"/>
      <c r="I30" s="739"/>
      <c r="J30" s="739"/>
      <c r="K30" s="739"/>
      <c r="L30" s="739"/>
      <c r="M30" s="739"/>
      <c r="N30" s="739"/>
      <c r="O30" s="739"/>
      <c r="P30" s="739"/>
      <c r="Q30" s="739"/>
      <c r="R30" s="739"/>
      <c r="S30" s="739"/>
      <c r="T30" s="739"/>
      <c r="U30" s="739"/>
      <c r="V30" s="739"/>
      <c r="W30" s="739"/>
      <c r="X30" s="739"/>
      <c r="Y30" s="739"/>
      <c r="Z30" s="739"/>
      <c r="AA30" s="739"/>
      <c r="AB30" s="739"/>
      <c r="AC30" s="739"/>
      <c r="AD30" s="739"/>
      <c r="AE30" s="739"/>
      <c r="AF30" s="476"/>
      <c r="AG30" s="159"/>
      <c r="AH30" s="880"/>
      <c r="AI30" s="160"/>
      <c r="AJ30" s="160"/>
      <c r="AK30" s="160"/>
      <c r="AL30" s="160"/>
      <c r="AM30" s="160"/>
      <c r="AN30" s="160"/>
      <c r="AO30" s="160"/>
      <c r="AP30" s="160"/>
      <c r="AQ30" s="160"/>
      <c r="AR30" s="160"/>
      <c r="CC30" s="161"/>
    </row>
    <row r="31" spans="2:81" ht="21.75" customHeight="1">
      <c r="B31" s="477"/>
      <c r="C31" s="476"/>
      <c r="D31" s="476"/>
      <c r="E31" s="476"/>
      <c r="F31" s="476"/>
      <c r="G31" s="476"/>
      <c r="H31" s="476"/>
      <c r="I31" s="739"/>
      <c r="J31" s="739"/>
      <c r="K31" s="739"/>
      <c r="L31" s="739"/>
      <c r="M31" s="739"/>
      <c r="N31" s="739"/>
      <c r="O31" s="739"/>
      <c r="P31" s="739"/>
      <c r="Q31" s="739"/>
      <c r="R31" s="739"/>
      <c r="S31" s="739"/>
      <c r="T31" s="739"/>
      <c r="U31" s="739"/>
      <c r="V31" s="739"/>
      <c r="W31" s="739"/>
      <c r="X31" s="739"/>
      <c r="Y31" s="739"/>
      <c r="Z31" s="739"/>
      <c r="AA31" s="739"/>
      <c r="AB31" s="739"/>
      <c r="AC31" s="739"/>
      <c r="AD31" s="739"/>
      <c r="AE31" s="739"/>
      <c r="AF31" s="476"/>
      <c r="AG31" s="159"/>
      <c r="AH31" s="880"/>
      <c r="AI31" s="160"/>
      <c r="AJ31" s="160"/>
      <c r="AK31" s="160"/>
      <c r="AL31" s="160"/>
      <c r="AM31" s="160"/>
      <c r="AN31" s="160"/>
      <c r="AO31" s="160"/>
      <c r="AP31" s="160"/>
      <c r="AQ31" s="160"/>
      <c r="AR31" s="160"/>
      <c r="CC31" s="161"/>
    </row>
    <row r="32" spans="2:81" ht="21.75" customHeight="1">
      <c r="B32" s="477"/>
      <c r="C32" s="476"/>
      <c r="D32" s="476"/>
      <c r="E32" s="476"/>
      <c r="F32" s="476"/>
      <c r="G32" s="476"/>
      <c r="H32" s="476"/>
      <c r="I32" s="739"/>
      <c r="J32" s="739"/>
      <c r="K32" s="739"/>
      <c r="L32" s="739"/>
      <c r="M32" s="739"/>
      <c r="N32" s="739"/>
      <c r="O32" s="739"/>
      <c r="P32" s="739"/>
      <c r="Q32" s="739"/>
      <c r="R32" s="739"/>
      <c r="S32" s="739"/>
      <c r="T32" s="739"/>
      <c r="U32" s="739"/>
      <c r="V32" s="739"/>
      <c r="W32" s="739"/>
      <c r="X32" s="739"/>
      <c r="Y32" s="739"/>
      <c r="Z32" s="739"/>
      <c r="AA32" s="739"/>
      <c r="AB32" s="739"/>
      <c r="AC32" s="739"/>
      <c r="AD32" s="739"/>
      <c r="AE32" s="739"/>
      <c r="AF32" s="476"/>
      <c r="AG32" s="159"/>
      <c r="AH32" s="880"/>
      <c r="AI32" s="160"/>
      <c r="AJ32" s="160"/>
      <c r="AK32" s="160"/>
      <c r="AL32" s="160"/>
      <c r="AM32" s="160"/>
      <c r="AN32" s="160"/>
      <c r="AO32" s="160"/>
      <c r="AP32" s="160"/>
      <c r="AQ32" s="160"/>
      <c r="AR32" s="160"/>
      <c r="CC32" s="161"/>
    </row>
    <row r="33" spans="2:81" ht="21.75" customHeight="1">
      <c r="B33" s="477"/>
      <c r="C33" s="476"/>
      <c r="D33" s="476"/>
      <c r="E33" s="476"/>
      <c r="F33" s="476"/>
      <c r="G33" s="476"/>
      <c r="H33" s="476"/>
      <c r="I33" s="739"/>
      <c r="J33" s="739"/>
      <c r="K33" s="739"/>
      <c r="L33" s="739"/>
      <c r="M33" s="739"/>
      <c r="N33" s="739"/>
      <c r="O33" s="739"/>
      <c r="P33" s="739"/>
      <c r="Q33" s="739"/>
      <c r="R33" s="739"/>
      <c r="S33" s="739"/>
      <c r="T33" s="739"/>
      <c r="U33" s="739"/>
      <c r="V33" s="739"/>
      <c r="W33" s="739"/>
      <c r="X33" s="739"/>
      <c r="Y33" s="739"/>
      <c r="Z33" s="739"/>
      <c r="AA33" s="739"/>
      <c r="AB33" s="739"/>
      <c r="AC33" s="739"/>
      <c r="AD33" s="739"/>
      <c r="AE33" s="739"/>
      <c r="AF33" s="476"/>
      <c r="AG33" s="159"/>
      <c r="AH33" s="880"/>
      <c r="AI33" s="160"/>
      <c r="AJ33" s="160"/>
      <c r="AK33" s="160"/>
      <c r="AL33" s="160"/>
      <c r="AM33" s="160"/>
      <c r="AN33" s="160"/>
      <c r="AO33" s="160"/>
      <c r="AP33" s="160"/>
      <c r="AQ33" s="160"/>
      <c r="AR33" s="160"/>
      <c r="CC33" s="161"/>
    </row>
    <row r="34" spans="2:81" ht="21.75" customHeight="1">
      <c r="B34" s="477"/>
      <c r="C34" s="476"/>
      <c r="D34" s="476"/>
      <c r="E34" s="476"/>
      <c r="F34" s="476"/>
      <c r="G34" s="476"/>
      <c r="H34" s="476"/>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476"/>
      <c r="AG34" s="159"/>
      <c r="AH34" s="880"/>
      <c r="AI34" s="160"/>
      <c r="AJ34" s="160"/>
      <c r="AK34" s="160"/>
      <c r="AL34" s="160"/>
      <c r="AM34" s="160"/>
      <c r="AN34" s="160"/>
      <c r="AO34" s="160"/>
      <c r="AP34" s="160"/>
      <c r="AQ34" s="160"/>
      <c r="AR34" s="160"/>
      <c r="CC34" s="161"/>
    </row>
    <row r="35" spans="2:81" ht="21.75" customHeight="1">
      <c r="B35" s="477"/>
      <c r="C35" s="476"/>
      <c r="D35" s="476"/>
      <c r="E35" s="476"/>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159"/>
      <c r="AH35" s="880"/>
      <c r="AI35" s="160"/>
      <c r="AJ35" s="160"/>
      <c r="AK35" s="160"/>
      <c r="AL35" s="160"/>
      <c r="AM35" s="160"/>
      <c r="AN35" s="160"/>
      <c r="AO35" s="160"/>
      <c r="AP35" s="160"/>
      <c r="AQ35" s="160"/>
      <c r="AR35" s="160"/>
      <c r="CC35" s="161"/>
    </row>
    <row r="36" spans="2:81" ht="21.75" customHeight="1">
      <c r="B36" s="476"/>
      <c r="C36" s="476"/>
      <c r="D36" s="476"/>
      <c r="E36" s="476"/>
      <c r="F36" s="476"/>
      <c r="G36" s="476"/>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159"/>
      <c r="AH36" s="880"/>
      <c r="AI36" s="160"/>
      <c r="AJ36" s="160"/>
      <c r="AK36" s="160"/>
      <c r="AL36" s="160"/>
      <c r="AM36" s="160"/>
      <c r="AN36" s="160"/>
      <c r="AO36" s="160"/>
      <c r="AP36" s="160"/>
      <c r="AQ36" s="160"/>
      <c r="AR36" s="160"/>
      <c r="CC36" s="161"/>
    </row>
    <row r="37" spans="2:81" ht="1.5" customHeight="1">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70"/>
      <c r="AH37" s="880"/>
      <c r="AI37" s="160"/>
      <c r="AJ37" s="160"/>
      <c r="AK37" s="160"/>
      <c r="AL37" s="160"/>
      <c r="AM37" s="160"/>
      <c r="AN37" s="160"/>
      <c r="AO37" s="160"/>
      <c r="AP37" s="160"/>
      <c r="AQ37" s="160"/>
      <c r="AR37" s="160"/>
    </row>
    <row r="38" spans="2:81">
      <c r="B38" s="160" t="s">
        <v>157</v>
      </c>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row>
    <row r="39" spans="2:81" s="158" customFormat="1" ht="13.5" customHeight="1">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787"/>
      <c r="AJ39" s="475"/>
      <c r="AK39" s="475"/>
      <c r="AL39" s="475"/>
      <c r="AM39" s="475"/>
      <c r="AN39" s="475"/>
      <c r="AO39" s="475"/>
      <c r="AP39" s="475"/>
      <c r="AQ39" s="171"/>
      <c r="AR39" s="171"/>
    </row>
    <row r="40" spans="2:81" s="158" customFormat="1" ht="14.25" customHeight="1">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787"/>
      <c r="AJ40" s="475"/>
      <c r="AK40" s="475"/>
      <c r="AL40" s="475"/>
      <c r="AM40" s="475"/>
      <c r="AN40" s="475"/>
      <c r="AO40" s="475"/>
      <c r="AP40" s="475"/>
      <c r="AQ40" s="171"/>
      <c r="AR40" s="171"/>
    </row>
    <row r="41" spans="2:81" ht="13.5" customHeight="1">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787"/>
      <c r="AJ41" s="160"/>
      <c r="AK41" s="160"/>
      <c r="AL41" s="160"/>
      <c r="AM41" s="160"/>
      <c r="AN41" s="160"/>
      <c r="AO41" s="160"/>
      <c r="AP41" s="160"/>
      <c r="AQ41" s="160"/>
      <c r="AR41" s="160"/>
    </row>
    <row r="42" spans="2:81">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787"/>
      <c r="AJ42" s="160"/>
      <c r="AK42" s="160"/>
      <c r="AL42" s="160"/>
      <c r="AM42" s="160"/>
      <c r="AN42" s="160"/>
      <c r="AO42" s="160"/>
      <c r="AP42" s="160"/>
      <c r="AQ42" s="160"/>
      <c r="AR42" s="160"/>
    </row>
    <row r="43" spans="2:81">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row>
    <row r="44" spans="2:81">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row>
    <row r="45" spans="2:81">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row>
    <row r="46" spans="2:81">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row>
    <row r="47" spans="2:81">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row>
    <row r="48" spans="2:81">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row>
    <row r="49" spans="2:44">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row>
    <row r="50" spans="2:44">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row>
    <row r="51" spans="2:44">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row>
  </sheetData>
  <mergeCells count="145">
    <mergeCell ref="AB1:AE1"/>
    <mergeCell ref="AH1:AH37"/>
    <mergeCell ref="A2:AF2"/>
    <mergeCell ref="B4:G4"/>
    <mergeCell ref="H4:AD4"/>
    <mergeCell ref="B8:H9"/>
    <mergeCell ref="I8:N8"/>
    <mergeCell ref="O8:T8"/>
    <mergeCell ref="U8:Z8"/>
    <mergeCell ref="AA8:AF8"/>
    <mergeCell ref="AA9:AD9"/>
    <mergeCell ref="AE9:AF9"/>
    <mergeCell ref="B10:E11"/>
    <mergeCell ref="F10:G11"/>
    <mergeCell ref="I10:L10"/>
    <mergeCell ref="M10:N10"/>
    <mergeCell ref="O10:R10"/>
    <mergeCell ref="S10:T10"/>
    <mergeCell ref="U10:X10"/>
    <mergeCell ref="Y10:Z10"/>
    <mergeCell ref="I9:L9"/>
    <mergeCell ref="M9:N9"/>
    <mergeCell ref="O9:R9"/>
    <mergeCell ref="S9:T9"/>
    <mergeCell ref="U9:X9"/>
    <mergeCell ref="Y9:Z9"/>
    <mergeCell ref="AA10:AD10"/>
    <mergeCell ref="AE10:AF10"/>
    <mergeCell ref="I11:L11"/>
    <mergeCell ref="M11:N11"/>
    <mergeCell ref="O11:R11"/>
    <mergeCell ref="S11:T11"/>
    <mergeCell ref="U11:X11"/>
    <mergeCell ref="Y11:Z11"/>
    <mergeCell ref="AA11:AD11"/>
    <mergeCell ref="AE11:AF11"/>
    <mergeCell ref="AA12:AD12"/>
    <mergeCell ref="AE12:AF12"/>
    <mergeCell ref="I13:L13"/>
    <mergeCell ref="M13:N13"/>
    <mergeCell ref="O13:R13"/>
    <mergeCell ref="S13:T13"/>
    <mergeCell ref="U13:X13"/>
    <mergeCell ref="Y13:Z13"/>
    <mergeCell ref="I12:L12"/>
    <mergeCell ref="M12:N12"/>
    <mergeCell ref="O12:R12"/>
    <mergeCell ref="S12:T12"/>
    <mergeCell ref="AA13:AD13"/>
    <mergeCell ref="AE13:AF13"/>
    <mergeCell ref="B14:E15"/>
    <mergeCell ref="F14:G15"/>
    <mergeCell ref="I14:L14"/>
    <mergeCell ref="M14:N14"/>
    <mergeCell ref="O14:R14"/>
    <mergeCell ref="S14:T14"/>
    <mergeCell ref="U14:X14"/>
    <mergeCell ref="Y14:Z14"/>
    <mergeCell ref="B12:E13"/>
    <mergeCell ref="F12:G13"/>
    <mergeCell ref="U12:X12"/>
    <mergeCell ref="Y12:Z12"/>
    <mergeCell ref="AA14:AD14"/>
    <mergeCell ref="AE14:AF14"/>
    <mergeCell ref="I15:L15"/>
    <mergeCell ref="M15:N15"/>
    <mergeCell ref="O15:R15"/>
    <mergeCell ref="S15:T15"/>
    <mergeCell ref="U15:X15"/>
    <mergeCell ref="Y15:Z15"/>
    <mergeCell ref="AA15:AD15"/>
    <mergeCell ref="AE15:AF15"/>
    <mergeCell ref="AA16:AD16"/>
    <mergeCell ref="AE16:AF16"/>
    <mergeCell ref="I17:L17"/>
    <mergeCell ref="M17:N17"/>
    <mergeCell ref="O17:R17"/>
    <mergeCell ref="S17:T17"/>
    <mergeCell ref="U17:X17"/>
    <mergeCell ref="Y17:Z17"/>
    <mergeCell ref="I16:L16"/>
    <mergeCell ref="M16:N16"/>
    <mergeCell ref="O16:R16"/>
    <mergeCell ref="S16:T16"/>
    <mergeCell ref="AA17:AD17"/>
    <mergeCell ref="AE17:AF17"/>
    <mergeCell ref="B18:E19"/>
    <mergeCell ref="F18:G19"/>
    <mergeCell ref="I18:L18"/>
    <mergeCell ref="M18:N18"/>
    <mergeCell ref="O18:R18"/>
    <mergeCell ref="S18:T18"/>
    <mergeCell ref="U18:X18"/>
    <mergeCell ref="Y18:Z18"/>
    <mergeCell ref="B16:E17"/>
    <mergeCell ref="F16:G17"/>
    <mergeCell ref="U16:X16"/>
    <mergeCell ref="Y16:Z16"/>
    <mergeCell ref="AA18:AD18"/>
    <mergeCell ref="AE18:AF18"/>
    <mergeCell ref="I19:L19"/>
    <mergeCell ref="M19:N19"/>
    <mergeCell ref="O19:R19"/>
    <mergeCell ref="S19:T19"/>
    <mergeCell ref="U19:X19"/>
    <mergeCell ref="Y19:Z19"/>
    <mergeCell ref="AA19:AD19"/>
    <mergeCell ref="AE19:AF19"/>
    <mergeCell ref="B20:E21"/>
    <mergeCell ref="F20:G21"/>
    <mergeCell ref="U20:X20"/>
    <mergeCell ref="Y20:Z20"/>
    <mergeCell ref="AA20:AD20"/>
    <mergeCell ref="AE20:AF20"/>
    <mergeCell ref="I21:L21"/>
    <mergeCell ref="M21:N21"/>
    <mergeCell ref="O21:R21"/>
    <mergeCell ref="S21:T21"/>
    <mergeCell ref="U21:X21"/>
    <mergeCell ref="Y21:Z21"/>
    <mergeCell ref="I20:L20"/>
    <mergeCell ref="M20:N20"/>
    <mergeCell ref="O20:R20"/>
    <mergeCell ref="S20:T20"/>
    <mergeCell ref="AA21:AD21"/>
    <mergeCell ref="AE21:AF21"/>
    <mergeCell ref="B25:AE26"/>
    <mergeCell ref="AA22:AD22"/>
    <mergeCell ref="AE22:AF22"/>
    <mergeCell ref="I23:L23"/>
    <mergeCell ref="M23:N23"/>
    <mergeCell ref="O23:R23"/>
    <mergeCell ref="S23:T23"/>
    <mergeCell ref="U23:X23"/>
    <mergeCell ref="Y23:Z23"/>
    <mergeCell ref="AA23:AD23"/>
    <mergeCell ref="AE23:AF23"/>
    <mergeCell ref="B22:E23"/>
    <mergeCell ref="F22:G23"/>
    <mergeCell ref="I22:L22"/>
    <mergeCell ref="M22:N22"/>
    <mergeCell ref="O22:R22"/>
    <mergeCell ref="S22:T22"/>
    <mergeCell ref="U22:X22"/>
    <mergeCell ref="Y22:Z22"/>
  </mergeCells>
  <phoneticPr fontId="5"/>
  <conditionalFormatting sqref="AJ40:AP40">
    <cfRule type="cellIs" dxfId="2" priority="1" stopIfTrue="1" operator="equal">
      <formula>0</formula>
    </cfRule>
  </conditionalFormatting>
  <dataValidations count="2">
    <dataValidation type="list" allowBlank="1" showInputMessage="1" showErrorMessage="1" sqref="AE11:AF23 P24:R24">
      <formula1>$AK$11:$AK$12</formula1>
    </dataValidation>
    <dataValidation type="list" allowBlank="1" showInputMessage="1" showErrorMessage="1" sqref="M10:N23 AE10:AF10 Y10:Z23 S10:T23">
      <formula1>$AK$11</formula1>
    </dataValidation>
  </dataValidations>
  <pageMargins left="0.78700000000000003" right="0.78700000000000003" top="0.98399999999999999" bottom="0.98399999999999999" header="0.51200000000000001" footer="0.51200000000000001"/>
  <pageSetup paperSize="9" scale="94" orientation="portrait" horizontalDpi="1200" verticalDpi="1200" r:id="rId1"/>
  <headerFooter alignWithMargins="0"/>
  <rowBreaks count="1" manualBreakCount="1">
    <brk id="3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0"/>
  <sheetViews>
    <sheetView view="pageBreakPreview" zoomScaleNormal="100" zoomScaleSheetLayoutView="100" workbookViewId="0">
      <selection activeCell="M35" sqref="M35"/>
    </sheetView>
  </sheetViews>
  <sheetFormatPr defaultColWidth="3" defaultRowHeight="13.5"/>
  <cols>
    <col min="1" max="31" width="3" style="157" customWidth="1"/>
    <col min="32" max="32" width="0.28515625" style="157" customWidth="1"/>
    <col min="33" max="33" width="3" style="157" customWidth="1"/>
    <col min="34" max="41" width="12.140625" style="157" customWidth="1"/>
    <col min="42" max="16384" width="3" style="157"/>
  </cols>
  <sheetData>
    <row r="1" spans="1:80" s="148" customFormat="1" ht="21" customHeight="1">
      <c r="Z1" s="893" t="s">
        <v>457</v>
      </c>
      <c r="AA1" s="893"/>
      <c r="AB1" s="893"/>
      <c r="AC1" s="893"/>
      <c r="AD1" s="893"/>
      <c r="AE1" s="474"/>
      <c r="AF1" s="149"/>
      <c r="AG1" s="880" t="s">
        <v>141</v>
      </c>
      <c r="AH1" s="150"/>
      <c r="AI1" s="150"/>
      <c r="AJ1" s="150"/>
      <c r="AK1" s="150"/>
      <c r="AL1" s="150"/>
      <c r="AM1" s="150"/>
      <c r="AN1" s="150"/>
      <c r="AO1" s="150"/>
      <c r="AP1" s="150"/>
      <c r="AQ1" s="150"/>
    </row>
    <row r="2" spans="1:80" s="148" customFormat="1" ht="21" customHeight="1">
      <c r="W2" s="853" t="s">
        <v>142</v>
      </c>
      <c r="X2" s="853"/>
      <c r="Y2" s="853"/>
      <c r="Z2" s="853"/>
      <c r="AA2" s="853"/>
      <c r="AB2" s="853"/>
      <c r="AC2" s="853"/>
      <c r="AD2" s="853"/>
      <c r="AE2" s="853"/>
      <c r="AF2" s="149"/>
      <c r="AG2" s="880"/>
      <c r="AH2" s="150"/>
      <c r="AI2" s="150"/>
      <c r="AJ2" s="150"/>
      <c r="AK2" s="150"/>
      <c r="AL2" s="150"/>
      <c r="AM2" s="150"/>
      <c r="AN2" s="150"/>
      <c r="AO2" s="150"/>
      <c r="AP2" s="150"/>
      <c r="AQ2" s="150"/>
    </row>
    <row r="3" spans="1:80" s="148" customFormat="1" ht="21" customHeight="1">
      <c r="Y3" s="151"/>
      <c r="Z3" s="151"/>
      <c r="AA3" s="151"/>
      <c r="AB3" s="151"/>
      <c r="AC3" s="151"/>
      <c r="AD3" s="151"/>
      <c r="AE3" s="151"/>
      <c r="AF3" s="149"/>
      <c r="AG3" s="880"/>
      <c r="AH3" s="150"/>
      <c r="AI3" s="150"/>
      <c r="AJ3" s="150"/>
      <c r="AK3" s="150"/>
      <c r="AL3" s="150"/>
      <c r="AM3" s="150"/>
      <c r="AN3" s="150"/>
      <c r="AO3" s="150"/>
      <c r="AP3" s="150"/>
      <c r="AQ3" s="150"/>
    </row>
    <row r="4" spans="1:80" s="148" customFormat="1" ht="21" customHeight="1">
      <c r="B4" s="896" t="s">
        <v>166</v>
      </c>
      <c r="C4" s="896"/>
      <c r="D4" s="896"/>
      <c r="E4" s="896"/>
      <c r="F4" s="896"/>
      <c r="G4" s="896"/>
      <c r="H4" s="896"/>
      <c r="I4" s="896"/>
      <c r="J4" s="896"/>
      <c r="K4" s="896"/>
      <c r="L4" s="896"/>
      <c r="M4" s="896"/>
      <c r="N4" s="896"/>
      <c r="O4" s="896"/>
      <c r="P4" s="896"/>
      <c r="Q4" s="896"/>
      <c r="R4" s="896"/>
      <c r="S4" s="896"/>
      <c r="T4" s="896"/>
      <c r="U4" s="896"/>
      <c r="V4" s="896"/>
      <c r="W4" s="896"/>
      <c r="X4" s="896"/>
      <c r="Y4" s="896"/>
      <c r="Z4" s="896"/>
      <c r="AA4" s="896"/>
      <c r="AB4" s="896"/>
      <c r="AC4" s="896"/>
      <c r="AD4" s="896"/>
      <c r="AE4" s="151"/>
      <c r="AF4" s="149"/>
      <c r="AG4" s="880"/>
      <c r="AH4" s="150"/>
      <c r="AI4" s="150"/>
      <c r="AJ4" s="150"/>
      <c r="AK4" s="150"/>
      <c r="AL4" s="150"/>
      <c r="AM4" s="150"/>
      <c r="AN4" s="150"/>
      <c r="AO4" s="150"/>
      <c r="AP4" s="150"/>
      <c r="AQ4" s="150"/>
    </row>
    <row r="5" spans="1:80" s="148" customFormat="1" ht="21" customHeight="1">
      <c r="Y5" s="151"/>
      <c r="Z5" s="151"/>
      <c r="AA5" s="151"/>
      <c r="AB5" s="151"/>
      <c r="AC5" s="151"/>
      <c r="AD5" s="151"/>
      <c r="AE5" s="151"/>
      <c r="AF5" s="149"/>
      <c r="AG5" s="880"/>
      <c r="AH5" s="150"/>
      <c r="AI5" s="150"/>
      <c r="AJ5" s="150"/>
      <c r="AK5" s="150"/>
      <c r="AL5" s="150"/>
      <c r="AM5" s="150"/>
      <c r="AN5" s="150"/>
      <c r="AO5" s="150"/>
      <c r="AP5" s="150"/>
      <c r="AQ5" s="150"/>
    </row>
    <row r="6" spans="1:80" s="148" customFormat="1" ht="21" customHeight="1">
      <c r="A6" s="154" t="s">
        <v>167</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49"/>
      <c r="AG6" s="880"/>
      <c r="AH6" s="150"/>
      <c r="AI6" s="150"/>
      <c r="AJ6" s="150"/>
      <c r="AK6" s="150"/>
      <c r="AL6" s="150"/>
      <c r="AM6" s="150"/>
      <c r="AN6" s="150"/>
      <c r="AO6" s="150"/>
      <c r="AP6" s="150"/>
      <c r="AQ6" s="150"/>
    </row>
    <row r="7" spans="1:80" s="148" customFormat="1" ht="21" customHeight="1">
      <c r="P7" s="148" t="s">
        <v>168</v>
      </c>
      <c r="Q7" s="152"/>
      <c r="S7" s="152"/>
      <c r="T7" s="152"/>
      <c r="U7" s="152"/>
      <c r="V7" s="152"/>
      <c r="W7" s="152"/>
      <c r="X7" s="152"/>
      <c r="Y7" s="153"/>
      <c r="Z7" s="153"/>
      <c r="AA7" s="153"/>
      <c r="AB7" s="153"/>
      <c r="AC7" s="153"/>
      <c r="AD7" s="153"/>
      <c r="AE7" s="151"/>
      <c r="AF7" s="149"/>
      <c r="AG7" s="880"/>
      <c r="AH7" s="150"/>
      <c r="AI7" s="150"/>
      <c r="AJ7" s="150"/>
      <c r="AK7" s="150"/>
      <c r="AL7" s="150"/>
      <c r="AM7" s="150"/>
      <c r="AN7" s="150"/>
      <c r="AO7" s="150"/>
      <c r="AP7" s="150"/>
      <c r="AQ7" s="150"/>
    </row>
    <row r="8" spans="1:80" s="148" customFormat="1" ht="21" customHeight="1">
      <c r="B8" s="461"/>
      <c r="C8" s="461"/>
      <c r="D8" s="461"/>
      <c r="E8" s="461"/>
      <c r="F8" s="461"/>
      <c r="G8" s="461"/>
      <c r="H8" s="461"/>
      <c r="I8" s="461"/>
      <c r="J8" s="461"/>
      <c r="K8" s="461"/>
      <c r="L8" s="461"/>
      <c r="M8" s="461"/>
      <c r="N8" s="461"/>
      <c r="O8" s="461"/>
      <c r="P8" s="148" t="s">
        <v>151</v>
      </c>
      <c r="Q8" s="461"/>
      <c r="R8" s="461"/>
      <c r="S8" s="461"/>
      <c r="T8" s="461"/>
      <c r="U8" s="894"/>
      <c r="V8" s="894"/>
      <c r="W8" s="894"/>
      <c r="X8" s="894"/>
      <c r="Y8" s="894"/>
      <c r="Z8" s="894"/>
      <c r="AA8" s="894"/>
      <c r="AB8" s="894"/>
      <c r="AC8" s="894"/>
      <c r="AD8" s="894"/>
      <c r="AE8" s="894"/>
      <c r="AF8" s="149"/>
      <c r="AG8" s="880"/>
      <c r="AH8" s="150"/>
      <c r="AI8" s="150"/>
      <c r="AJ8" s="150"/>
      <c r="AK8" s="150"/>
      <c r="AL8" s="150"/>
      <c r="AM8" s="150"/>
      <c r="AN8" s="150"/>
      <c r="AO8" s="150"/>
      <c r="AP8" s="150"/>
      <c r="AQ8" s="150"/>
    </row>
    <row r="9" spans="1:80" s="148" customFormat="1" ht="21" customHeight="1">
      <c r="B9" s="461"/>
      <c r="C9" s="461"/>
      <c r="D9" s="461"/>
      <c r="E9" s="461"/>
      <c r="F9" s="461"/>
      <c r="G9" s="461"/>
      <c r="H9" s="461"/>
      <c r="I9" s="461"/>
      <c r="J9" s="461"/>
      <c r="K9" s="461"/>
      <c r="L9" s="461"/>
      <c r="M9" s="461"/>
      <c r="N9" s="461"/>
      <c r="O9" s="461"/>
      <c r="P9" s="148" t="s">
        <v>169</v>
      </c>
      <c r="Q9" s="461"/>
      <c r="R9" s="461"/>
      <c r="S9" s="461"/>
      <c r="T9" s="461"/>
      <c r="U9" s="894"/>
      <c r="V9" s="894"/>
      <c r="W9" s="894"/>
      <c r="X9" s="894"/>
      <c r="Y9" s="894"/>
      <c r="Z9" s="894"/>
      <c r="AA9" s="894"/>
      <c r="AB9" s="894"/>
      <c r="AC9" s="894"/>
      <c r="AD9" s="894"/>
      <c r="AE9" s="894"/>
      <c r="AF9" s="149"/>
      <c r="AG9" s="880"/>
      <c r="AH9" s="150"/>
      <c r="AI9" s="150"/>
      <c r="AJ9" s="150"/>
      <c r="AK9" s="150"/>
      <c r="AL9" s="150"/>
      <c r="AM9" s="150"/>
      <c r="AN9" s="150"/>
      <c r="AO9" s="150"/>
      <c r="AP9" s="150"/>
      <c r="AQ9" s="150"/>
    </row>
    <row r="10" spans="1:80" s="148" customFormat="1" ht="21" customHeight="1">
      <c r="P10" s="148" t="s">
        <v>170</v>
      </c>
      <c r="U10" s="895"/>
      <c r="V10" s="895"/>
      <c r="W10" s="895"/>
      <c r="X10" s="895"/>
      <c r="Y10" s="895"/>
      <c r="Z10" s="895"/>
      <c r="AA10" s="895"/>
      <c r="AB10" s="895"/>
      <c r="AC10" s="895"/>
      <c r="AD10" s="895"/>
      <c r="AE10" s="895"/>
      <c r="AF10" s="149"/>
      <c r="AG10" s="880"/>
      <c r="AH10" s="150"/>
      <c r="AI10" s="150"/>
      <c r="AJ10" s="150"/>
      <c r="AK10" s="150"/>
      <c r="AL10" s="150"/>
      <c r="AM10" s="150"/>
      <c r="AN10" s="150"/>
      <c r="AO10" s="150"/>
      <c r="AP10" s="150"/>
      <c r="AQ10" s="150"/>
    </row>
    <row r="11" spans="1:80" s="148" customFormat="1" ht="21" customHeight="1">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51"/>
      <c r="AF11" s="149"/>
      <c r="AG11" s="880"/>
      <c r="AH11" s="150"/>
      <c r="AI11" s="150"/>
      <c r="AJ11" s="150"/>
      <c r="AK11" s="150"/>
      <c r="AL11" s="150"/>
      <c r="AM11" s="150"/>
      <c r="AN11" s="150"/>
      <c r="AO11" s="150"/>
      <c r="AP11" s="150"/>
      <c r="AQ11" s="150"/>
    </row>
    <row r="12" spans="1:80" s="148" customFormat="1" ht="21" customHeight="1">
      <c r="B12" s="844" t="s">
        <v>781</v>
      </c>
      <c r="C12" s="844"/>
      <c r="D12" s="844"/>
      <c r="E12" s="844"/>
      <c r="F12" s="844"/>
      <c r="G12" s="844"/>
      <c r="H12" s="844"/>
      <c r="I12" s="844"/>
      <c r="J12" s="844"/>
      <c r="K12" s="844"/>
      <c r="L12" s="844"/>
      <c r="M12" s="844"/>
      <c r="N12" s="844"/>
      <c r="O12" s="844"/>
      <c r="P12" s="844"/>
      <c r="Q12" s="844"/>
      <c r="R12" s="844"/>
      <c r="S12" s="844"/>
      <c r="T12" s="844"/>
      <c r="U12" s="844"/>
      <c r="V12" s="844"/>
      <c r="W12" s="844"/>
      <c r="X12" s="844"/>
      <c r="Y12" s="844"/>
      <c r="Z12" s="844"/>
      <c r="AA12" s="844"/>
      <c r="AB12" s="844"/>
      <c r="AC12" s="844"/>
      <c r="AD12" s="844"/>
      <c r="AE12" s="151"/>
      <c r="AF12" s="149"/>
      <c r="AG12" s="880"/>
      <c r="AH12" s="150"/>
      <c r="AI12" s="150"/>
      <c r="AJ12" s="150"/>
      <c r="AK12" s="150"/>
      <c r="AL12" s="150"/>
      <c r="AM12" s="150"/>
      <c r="AN12" s="150"/>
      <c r="AO12" s="150"/>
      <c r="AP12" s="150"/>
      <c r="AQ12" s="150"/>
    </row>
    <row r="13" spans="1:80" s="148" customFormat="1" ht="21" customHeight="1">
      <c r="A13" s="154"/>
      <c r="B13" s="844"/>
      <c r="C13" s="844"/>
      <c r="D13" s="844"/>
      <c r="E13" s="844"/>
      <c r="F13" s="844"/>
      <c r="G13" s="844"/>
      <c r="H13" s="844"/>
      <c r="I13" s="844"/>
      <c r="J13" s="844"/>
      <c r="K13" s="844"/>
      <c r="L13" s="844"/>
      <c r="M13" s="844"/>
      <c r="N13" s="844"/>
      <c r="O13" s="844"/>
      <c r="P13" s="844"/>
      <c r="Q13" s="844"/>
      <c r="R13" s="844"/>
      <c r="S13" s="844"/>
      <c r="T13" s="844"/>
      <c r="U13" s="844"/>
      <c r="V13" s="844"/>
      <c r="W13" s="844"/>
      <c r="X13" s="844"/>
      <c r="Y13" s="844"/>
      <c r="Z13" s="844"/>
      <c r="AA13" s="844"/>
      <c r="AB13" s="844"/>
      <c r="AC13" s="844"/>
      <c r="AD13" s="844"/>
      <c r="AE13" s="154"/>
      <c r="AF13" s="149"/>
      <c r="AG13" s="880"/>
      <c r="AH13" s="150"/>
      <c r="AI13" s="150"/>
      <c r="AJ13" s="150"/>
      <c r="AK13" s="150"/>
      <c r="AL13" s="150"/>
      <c r="AM13" s="150"/>
      <c r="AN13" s="150"/>
      <c r="AO13" s="150"/>
      <c r="AP13" s="150"/>
      <c r="AQ13" s="150"/>
      <c r="CB13" s="155"/>
    </row>
    <row r="14" spans="1:80" s="148" customFormat="1" ht="21" customHeight="1">
      <c r="A14" s="152"/>
      <c r="B14" s="844"/>
      <c r="C14" s="844"/>
      <c r="D14" s="844"/>
      <c r="E14" s="844"/>
      <c r="F14" s="844"/>
      <c r="G14" s="844"/>
      <c r="H14" s="844"/>
      <c r="I14" s="844"/>
      <c r="J14" s="844"/>
      <c r="K14" s="844"/>
      <c r="L14" s="844"/>
      <c r="M14" s="844"/>
      <c r="N14" s="844"/>
      <c r="O14" s="844"/>
      <c r="P14" s="844"/>
      <c r="Q14" s="844"/>
      <c r="R14" s="844"/>
      <c r="S14" s="844"/>
      <c r="T14" s="844"/>
      <c r="U14" s="844"/>
      <c r="V14" s="844"/>
      <c r="W14" s="844"/>
      <c r="X14" s="844"/>
      <c r="Y14" s="844"/>
      <c r="Z14" s="844"/>
      <c r="AA14" s="844"/>
      <c r="AB14" s="844"/>
      <c r="AC14" s="844"/>
      <c r="AD14" s="844"/>
      <c r="AF14" s="149"/>
      <c r="AG14" s="880"/>
      <c r="AH14" s="150"/>
      <c r="AI14" s="150"/>
      <c r="AJ14" s="150"/>
      <c r="AK14" s="150"/>
      <c r="AL14" s="150"/>
      <c r="AM14" s="150"/>
      <c r="AN14" s="150"/>
      <c r="AO14" s="150"/>
      <c r="AP14" s="150"/>
      <c r="AQ14" s="150"/>
      <c r="CB14" s="155"/>
    </row>
    <row r="15" spans="1:80" s="148" customFormat="1" ht="21" customHeight="1">
      <c r="A15" s="152"/>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F15" s="149"/>
      <c r="AG15" s="880"/>
      <c r="AH15" s="150"/>
      <c r="AI15" s="150"/>
      <c r="AJ15" s="150"/>
      <c r="AK15" s="150"/>
      <c r="AL15" s="150"/>
      <c r="AM15" s="150"/>
      <c r="AN15" s="150"/>
      <c r="AO15" s="150"/>
      <c r="AP15" s="150"/>
      <c r="AQ15" s="150"/>
      <c r="CB15" s="155"/>
    </row>
    <row r="16" spans="1:80" s="148" customFormat="1" ht="21" customHeight="1">
      <c r="A16" s="152"/>
      <c r="B16" s="846" t="s">
        <v>171</v>
      </c>
      <c r="C16" s="846"/>
      <c r="D16" s="846"/>
      <c r="E16" s="846"/>
      <c r="F16" s="846"/>
      <c r="G16" s="846"/>
      <c r="H16" s="846"/>
      <c r="I16" s="846"/>
      <c r="J16" s="846"/>
      <c r="K16" s="846"/>
      <c r="L16" s="846"/>
      <c r="M16" s="846"/>
      <c r="N16" s="846"/>
      <c r="O16" s="846"/>
      <c r="P16" s="846"/>
      <c r="Q16" s="846"/>
      <c r="R16" s="846"/>
      <c r="S16" s="846"/>
      <c r="T16" s="846"/>
      <c r="U16" s="846"/>
      <c r="V16" s="846"/>
      <c r="W16" s="846"/>
      <c r="X16" s="846"/>
      <c r="Y16" s="846"/>
      <c r="Z16" s="846"/>
      <c r="AA16" s="846"/>
      <c r="AB16" s="846"/>
      <c r="AC16" s="846"/>
      <c r="AD16" s="846"/>
      <c r="AF16" s="149"/>
      <c r="AG16" s="880"/>
      <c r="AH16" s="150"/>
      <c r="AI16" s="150"/>
      <c r="AJ16" s="150"/>
      <c r="AK16" s="150"/>
      <c r="AL16" s="150"/>
      <c r="AM16" s="150"/>
      <c r="AN16" s="150"/>
      <c r="AO16" s="150"/>
      <c r="AP16" s="150"/>
      <c r="AQ16" s="150"/>
      <c r="CB16" s="155"/>
    </row>
    <row r="17" spans="1:80" ht="21" customHeight="1">
      <c r="B17" s="148"/>
      <c r="C17" s="148"/>
      <c r="D17" s="148"/>
      <c r="E17" s="148"/>
      <c r="F17" s="148"/>
      <c r="G17" s="14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F17" s="159"/>
      <c r="AG17" s="880"/>
      <c r="AH17" s="160"/>
      <c r="AI17" s="160"/>
      <c r="AJ17" s="160"/>
      <c r="AK17" s="160"/>
      <c r="AL17" s="160"/>
      <c r="AM17" s="160"/>
      <c r="AN17" s="160"/>
      <c r="AO17" s="160"/>
      <c r="AP17" s="160"/>
      <c r="AQ17" s="160"/>
      <c r="CB17" s="161"/>
    </row>
    <row r="18" spans="1:80" ht="34.5" customHeight="1">
      <c r="B18" s="856" t="s">
        <v>172</v>
      </c>
      <c r="C18" s="856"/>
      <c r="D18" s="856"/>
      <c r="E18" s="856"/>
      <c r="F18" s="856"/>
      <c r="G18" s="856"/>
      <c r="H18" s="856"/>
      <c r="I18" s="856" t="s">
        <v>173</v>
      </c>
      <c r="J18" s="856"/>
      <c r="K18" s="856"/>
      <c r="L18" s="856"/>
      <c r="M18" s="856"/>
      <c r="N18" s="856"/>
      <c r="O18" s="856"/>
      <c r="P18" s="856"/>
      <c r="Q18" s="856"/>
      <c r="R18" s="856"/>
      <c r="S18" s="856"/>
      <c r="T18" s="856"/>
      <c r="U18" s="856"/>
      <c r="V18" s="856"/>
      <c r="W18" s="856"/>
      <c r="X18" s="856"/>
      <c r="Y18" s="856"/>
      <c r="Z18" s="856"/>
      <c r="AA18" s="856"/>
      <c r="AB18" s="856"/>
      <c r="AC18" s="856"/>
      <c r="AD18" s="856"/>
      <c r="AE18" s="856"/>
      <c r="AF18" s="159"/>
      <c r="AG18" s="880"/>
      <c r="AH18" s="160"/>
      <c r="AI18" s="160"/>
      <c r="AJ18" s="160"/>
      <c r="AK18" s="160"/>
      <c r="AL18" s="160"/>
      <c r="AM18" s="160"/>
      <c r="AN18" s="160"/>
      <c r="AO18" s="160"/>
      <c r="AP18" s="160"/>
      <c r="AQ18" s="160"/>
      <c r="CB18" s="161"/>
    </row>
    <row r="19" spans="1:80" ht="21" customHeight="1">
      <c r="A19" s="158"/>
      <c r="B19" s="148"/>
      <c r="C19" s="148"/>
      <c r="D19" s="148"/>
      <c r="E19" s="148"/>
      <c r="F19" s="148"/>
      <c r="G19" s="14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c r="AG19" s="880"/>
      <c r="AH19" s="160"/>
      <c r="AI19" s="160"/>
      <c r="AJ19" s="160"/>
      <c r="AK19" s="160"/>
      <c r="AL19" s="160"/>
      <c r="AM19" s="160"/>
      <c r="AN19" s="160"/>
      <c r="AO19" s="160"/>
      <c r="AP19" s="160"/>
      <c r="AQ19" s="160"/>
      <c r="CB19" s="161"/>
    </row>
    <row r="20" spans="1:80" ht="21" customHeight="1">
      <c r="A20" s="158"/>
      <c r="B20" s="148"/>
      <c r="C20" s="148"/>
      <c r="D20" s="148"/>
      <c r="E20" s="148"/>
      <c r="F20" s="148"/>
      <c r="G20" s="14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c r="AG20" s="880"/>
      <c r="AH20" s="160"/>
      <c r="AI20" s="160"/>
      <c r="AJ20" s="160"/>
      <c r="AK20" s="160"/>
      <c r="AL20" s="160"/>
      <c r="AM20" s="160"/>
      <c r="AN20" s="160"/>
      <c r="AO20" s="160"/>
      <c r="AP20" s="160"/>
      <c r="AQ20" s="160"/>
      <c r="CB20" s="161"/>
    </row>
    <row r="21" spans="1:80" ht="21.75" customHeight="1">
      <c r="A21" s="162"/>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62"/>
      <c r="AF21" s="159"/>
      <c r="AG21" s="880"/>
      <c r="AH21" s="160"/>
      <c r="AI21" s="160"/>
      <c r="AJ21" s="160"/>
      <c r="AK21" s="160"/>
      <c r="AL21" s="160"/>
      <c r="AM21" s="160"/>
      <c r="AN21" s="160"/>
      <c r="AO21" s="160"/>
      <c r="AP21" s="160"/>
      <c r="AQ21" s="160"/>
      <c r="CB21" s="161"/>
    </row>
    <row r="22" spans="1:80" ht="21.75" customHeight="1">
      <c r="A22" s="162"/>
      <c r="B22" s="158"/>
      <c r="C22" s="163" t="s">
        <v>149</v>
      </c>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62"/>
      <c r="AF22" s="159"/>
      <c r="AG22" s="880"/>
      <c r="AH22" s="160"/>
      <c r="AI22" s="160"/>
      <c r="AJ22" s="160"/>
      <c r="AK22" s="160"/>
      <c r="AL22" s="160"/>
      <c r="AM22" s="160"/>
      <c r="AN22" s="160"/>
      <c r="AO22" s="160"/>
      <c r="AP22" s="160"/>
      <c r="AQ22" s="160"/>
      <c r="CB22" s="161"/>
    </row>
    <row r="23" spans="1:80" ht="24.75" customHeight="1">
      <c r="A23" s="162"/>
      <c r="B23" s="158"/>
      <c r="C23" s="841" t="s">
        <v>150</v>
      </c>
      <c r="D23" s="841"/>
      <c r="E23" s="841"/>
      <c r="F23" s="841"/>
      <c r="G23" s="841"/>
      <c r="H23" s="841"/>
      <c r="I23" s="841"/>
      <c r="J23" s="841"/>
      <c r="K23" s="841"/>
      <c r="L23" s="841"/>
      <c r="M23" s="841"/>
      <c r="N23" s="841"/>
      <c r="O23" s="841"/>
      <c r="P23" s="841"/>
      <c r="Q23" s="841"/>
      <c r="R23" s="841"/>
      <c r="S23" s="841"/>
      <c r="T23" s="841"/>
      <c r="U23" s="841"/>
      <c r="V23" s="841"/>
      <c r="W23" s="841"/>
      <c r="X23" s="841"/>
      <c r="Y23" s="841"/>
      <c r="Z23" s="841"/>
      <c r="AA23" s="841"/>
      <c r="AB23" s="841"/>
      <c r="AC23" s="841"/>
      <c r="AD23" s="158"/>
      <c r="AE23" s="162"/>
      <c r="AF23" s="159"/>
      <c r="AG23" s="880"/>
      <c r="AH23" s="160"/>
      <c r="AI23" s="160"/>
      <c r="AJ23" s="160"/>
      <c r="AK23" s="160"/>
      <c r="AL23" s="160"/>
      <c r="AM23" s="160"/>
      <c r="AN23" s="160"/>
      <c r="AO23" s="160"/>
      <c r="AP23" s="160"/>
      <c r="AQ23" s="160"/>
      <c r="CB23" s="161"/>
    </row>
    <row r="24" spans="1:80" ht="24.75" customHeight="1">
      <c r="A24" s="162"/>
      <c r="B24" s="158"/>
      <c r="C24" s="841" t="s">
        <v>151</v>
      </c>
      <c r="D24" s="841"/>
      <c r="E24" s="841"/>
      <c r="F24" s="841"/>
      <c r="G24" s="841"/>
      <c r="H24" s="841"/>
      <c r="I24" s="841"/>
      <c r="J24" s="841"/>
      <c r="K24" s="841"/>
      <c r="L24" s="841"/>
      <c r="M24" s="841"/>
      <c r="N24" s="841"/>
      <c r="O24" s="841"/>
      <c r="P24" s="841"/>
      <c r="Q24" s="841"/>
      <c r="R24" s="841"/>
      <c r="S24" s="841"/>
      <c r="T24" s="841"/>
      <c r="U24" s="841"/>
      <c r="V24" s="841"/>
      <c r="W24" s="841"/>
      <c r="X24" s="841"/>
      <c r="Y24" s="841"/>
      <c r="Z24" s="841"/>
      <c r="AA24" s="841"/>
      <c r="AB24" s="841"/>
      <c r="AC24" s="841"/>
      <c r="AD24" s="158"/>
      <c r="AE24" s="162"/>
      <c r="AF24" s="159"/>
      <c r="AG24" s="880"/>
      <c r="AH24" s="160"/>
      <c r="AI24" s="160"/>
      <c r="AJ24" s="160"/>
      <c r="AK24" s="160"/>
      <c r="AL24" s="160"/>
      <c r="AM24" s="160"/>
      <c r="AN24" s="160"/>
      <c r="AO24" s="160"/>
      <c r="AP24" s="160"/>
      <c r="AQ24" s="160"/>
      <c r="CB24" s="161"/>
    </row>
    <row r="25" spans="1:80" ht="24.75" customHeight="1">
      <c r="A25" s="162"/>
      <c r="B25" s="158"/>
      <c r="C25" s="841" t="s">
        <v>152</v>
      </c>
      <c r="D25" s="841"/>
      <c r="E25" s="841"/>
      <c r="F25" s="841"/>
      <c r="G25" s="841"/>
      <c r="H25" s="841"/>
      <c r="I25" s="841"/>
      <c r="J25" s="841"/>
      <c r="K25" s="841"/>
      <c r="L25" s="841"/>
      <c r="M25" s="841"/>
      <c r="N25" s="841"/>
      <c r="O25" s="841"/>
      <c r="P25" s="841"/>
      <c r="Q25" s="841"/>
      <c r="R25" s="841"/>
      <c r="S25" s="841"/>
      <c r="T25" s="841"/>
      <c r="U25" s="841"/>
      <c r="V25" s="841"/>
      <c r="W25" s="841"/>
      <c r="X25" s="841"/>
      <c r="Y25" s="841"/>
      <c r="Z25" s="841"/>
      <c r="AA25" s="841"/>
      <c r="AB25" s="841"/>
      <c r="AC25" s="841"/>
      <c r="AD25" s="158"/>
      <c r="AE25" s="162"/>
      <c r="AF25" s="159"/>
      <c r="AG25" s="880"/>
      <c r="AH25" s="160"/>
      <c r="AI25" s="160"/>
      <c r="AJ25" s="160"/>
      <c r="AK25" s="160"/>
      <c r="AL25" s="160"/>
      <c r="AM25" s="160"/>
      <c r="AN25" s="160"/>
      <c r="AO25" s="160"/>
      <c r="AP25" s="160"/>
      <c r="AQ25" s="160"/>
      <c r="CB25" s="161"/>
    </row>
    <row r="26" spans="1:80" ht="24.75" customHeight="1">
      <c r="A26" s="162"/>
      <c r="B26" s="158"/>
      <c r="C26" s="841" t="s">
        <v>153</v>
      </c>
      <c r="D26" s="841"/>
      <c r="E26" s="841"/>
      <c r="F26" s="841"/>
      <c r="G26" s="841"/>
      <c r="H26" s="841"/>
      <c r="I26" s="841"/>
      <c r="J26" s="841"/>
      <c r="K26" s="841"/>
      <c r="L26" s="841"/>
      <c r="M26" s="841"/>
      <c r="N26" s="841"/>
      <c r="O26" s="841"/>
      <c r="P26" s="841"/>
      <c r="Q26" s="841"/>
      <c r="R26" s="841"/>
      <c r="S26" s="841"/>
      <c r="T26" s="841"/>
      <c r="U26" s="841"/>
      <c r="V26" s="841"/>
      <c r="W26" s="841"/>
      <c r="X26" s="841"/>
      <c r="Y26" s="841"/>
      <c r="Z26" s="841"/>
      <c r="AA26" s="841"/>
      <c r="AB26" s="841"/>
      <c r="AC26" s="841"/>
      <c r="AD26" s="158"/>
      <c r="AE26" s="162"/>
      <c r="AF26" s="159"/>
      <c r="AG26" s="880"/>
      <c r="AH26" s="160"/>
      <c r="AI26" s="160"/>
      <c r="AJ26" s="160"/>
      <c r="AK26" s="160"/>
      <c r="AL26" s="160"/>
      <c r="AM26" s="160"/>
      <c r="AN26" s="160"/>
      <c r="AO26" s="160"/>
      <c r="AP26" s="160"/>
      <c r="AQ26" s="160"/>
      <c r="CB26" s="161"/>
    </row>
    <row r="27" spans="1:80" ht="24.75" customHeight="1">
      <c r="A27" s="162"/>
      <c r="B27" s="158"/>
      <c r="C27" s="841" t="s">
        <v>154</v>
      </c>
      <c r="D27" s="841"/>
      <c r="E27" s="841"/>
      <c r="F27" s="841"/>
      <c r="G27" s="841"/>
      <c r="H27" s="841"/>
      <c r="I27" s="841"/>
      <c r="J27" s="841"/>
      <c r="K27" s="841"/>
      <c r="L27" s="841"/>
      <c r="M27" s="841"/>
      <c r="N27" s="841"/>
      <c r="O27" s="841"/>
      <c r="P27" s="841"/>
      <c r="Q27" s="841"/>
      <c r="R27" s="841"/>
      <c r="S27" s="841"/>
      <c r="T27" s="841"/>
      <c r="U27" s="841"/>
      <c r="V27" s="841"/>
      <c r="W27" s="841"/>
      <c r="X27" s="841"/>
      <c r="Y27" s="841"/>
      <c r="Z27" s="841"/>
      <c r="AA27" s="841"/>
      <c r="AB27" s="841"/>
      <c r="AC27" s="841"/>
      <c r="AD27" s="158"/>
      <c r="AE27" s="162"/>
      <c r="AF27" s="159"/>
      <c r="AG27" s="880"/>
      <c r="AH27" s="160"/>
      <c r="AI27" s="160"/>
      <c r="AJ27" s="160"/>
      <c r="AK27" s="160"/>
      <c r="AL27" s="160"/>
      <c r="AM27" s="160"/>
      <c r="AN27" s="160"/>
      <c r="AO27" s="160"/>
      <c r="AP27" s="160"/>
      <c r="AQ27" s="160"/>
      <c r="CB27" s="161"/>
    </row>
    <row r="28" spans="1:80" ht="24.75" customHeight="1">
      <c r="A28" s="162"/>
      <c r="B28" s="158"/>
      <c r="C28" s="841" t="s">
        <v>155</v>
      </c>
      <c r="D28" s="841"/>
      <c r="E28" s="841"/>
      <c r="F28" s="841"/>
      <c r="G28" s="841"/>
      <c r="H28" s="841"/>
      <c r="I28" s="841"/>
      <c r="J28" s="841"/>
      <c r="K28" s="841"/>
      <c r="L28" s="841"/>
      <c r="M28" s="841"/>
      <c r="N28" s="841"/>
      <c r="O28" s="841"/>
      <c r="P28" s="841"/>
      <c r="Q28" s="841"/>
      <c r="R28" s="841"/>
      <c r="S28" s="841"/>
      <c r="T28" s="841"/>
      <c r="U28" s="841"/>
      <c r="V28" s="841"/>
      <c r="W28" s="841"/>
      <c r="X28" s="841"/>
      <c r="Y28" s="841"/>
      <c r="Z28" s="841"/>
      <c r="AA28" s="841"/>
      <c r="AB28" s="841"/>
      <c r="AC28" s="841"/>
      <c r="AD28" s="158"/>
      <c r="AE28" s="162"/>
      <c r="AF28" s="159"/>
      <c r="AG28" s="880"/>
      <c r="AH28" s="160"/>
      <c r="AI28" s="160"/>
      <c r="AJ28" s="160"/>
      <c r="AK28" s="160"/>
      <c r="AL28" s="160"/>
      <c r="AM28" s="160"/>
      <c r="AN28" s="160"/>
      <c r="AO28" s="160"/>
      <c r="AP28" s="160"/>
      <c r="AQ28" s="160"/>
      <c r="CB28" s="161"/>
    </row>
    <row r="29" spans="1:80" ht="24.75" customHeight="1">
      <c r="A29" s="162"/>
      <c r="B29" s="158"/>
      <c r="C29" s="841" t="s">
        <v>456</v>
      </c>
      <c r="D29" s="841"/>
      <c r="E29" s="841"/>
      <c r="F29" s="841"/>
      <c r="G29" s="841"/>
      <c r="H29" s="841"/>
      <c r="I29" s="841"/>
      <c r="J29" s="841"/>
      <c r="K29" s="841"/>
      <c r="L29" s="841"/>
      <c r="M29" s="841"/>
      <c r="N29" s="841"/>
      <c r="O29" s="841"/>
      <c r="P29" s="841"/>
      <c r="Q29" s="841"/>
      <c r="R29" s="841"/>
      <c r="S29" s="841"/>
      <c r="T29" s="841"/>
      <c r="U29" s="841"/>
      <c r="V29" s="841"/>
      <c r="W29" s="841"/>
      <c r="X29" s="841"/>
      <c r="Y29" s="841"/>
      <c r="Z29" s="841"/>
      <c r="AA29" s="841"/>
      <c r="AB29" s="841"/>
      <c r="AC29" s="841"/>
      <c r="AD29" s="158"/>
      <c r="AE29" s="162"/>
      <c r="AF29" s="159"/>
      <c r="AG29" s="880"/>
      <c r="AH29" s="160"/>
      <c r="AI29" s="160"/>
      <c r="AJ29" s="160"/>
      <c r="AK29" s="160"/>
      <c r="AL29" s="160"/>
      <c r="AM29" s="160"/>
      <c r="AN29" s="160"/>
      <c r="AO29" s="160"/>
      <c r="AP29" s="160"/>
      <c r="AQ29" s="160"/>
      <c r="CB29" s="161"/>
    </row>
    <row r="30" spans="1:80" ht="24.75" customHeight="1">
      <c r="A30" s="162"/>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62"/>
      <c r="AF30" s="159"/>
      <c r="AG30" s="880"/>
      <c r="AH30" s="160"/>
      <c r="AI30" s="160"/>
      <c r="AJ30" s="160"/>
      <c r="AK30" s="160"/>
      <c r="AL30" s="160"/>
      <c r="AM30" s="160"/>
      <c r="AN30" s="160"/>
      <c r="AO30" s="160"/>
      <c r="AP30" s="160"/>
      <c r="AQ30" s="160"/>
      <c r="CB30" s="161"/>
    </row>
    <row r="31" spans="1:80" ht="24.75" customHeight="1">
      <c r="A31" s="162"/>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62"/>
      <c r="AF31" s="159"/>
      <c r="AG31" s="880"/>
      <c r="AH31" s="160"/>
      <c r="AI31" s="160"/>
      <c r="AJ31" s="160"/>
      <c r="AK31" s="160"/>
      <c r="AL31" s="160"/>
      <c r="AM31" s="160"/>
      <c r="AN31" s="160"/>
      <c r="AO31" s="160"/>
      <c r="AP31" s="160"/>
      <c r="AQ31" s="160"/>
      <c r="CB31" s="161"/>
    </row>
    <row r="32" spans="1:80" s="166" customFormat="1" ht="15" customHeight="1">
      <c r="A32" s="168" t="s">
        <v>557</v>
      </c>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64"/>
      <c r="AG32" s="880"/>
      <c r="AH32" s="165"/>
      <c r="AI32" s="165"/>
      <c r="AJ32" s="165"/>
      <c r="AK32" s="165"/>
      <c r="AL32" s="165"/>
      <c r="AM32" s="165"/>
      <c r="AN32" s="165"/>
      <c r="AO32" s="165"/>
      <c r="AP32" s="165"/>
      <c r="AQ32" s="165"/>
      <c r="CB32" s="167"/>
    </row>
    <row r="33" spans="1:80" s="166" customFormat="1" ht="15" customHeight="1">
      <c r="A33" s="168" t="s">
        <v>455</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64"/>
      <c r="AG33" s="880"/>
      <c r="AH33" s="165"/>
      <c r="AI33" s="165"/>
      <c r="AJ33" s="165"/>
      <c r="AK33" s="165"/>
      <c r="AL33" s="165"/>
      <c r="AM33" s="165"/>
      <c r="AN33" s="165"/>
      <c r="AO33" s="165"/>
      <c r="AP33" s="165"/>
      <c r="AQ33" s="165"/>
      <c r="CB33" s="167"/>
    </row>
    <row r="34" spans="1:80">
      <c r="A34" s="168" t="s">
        <v>558</v>
      </c>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59"/>
      <c r="AG34" s="880"/>
      <c r="AH34" s="160"/>
      <c r="AI34" s="160"/>
      <c r="AJ34" s="160"/>
      <c r="AK34" s="160"/>
      <c r="AL34" s="160"/>
      <c r="AM34" s="160"/>
      <c r="AN34" s="160"/>
      <c r="AO34" s="160"/>
      <c r="AP34" s="160"/>
      <c r="AQ34" s="160"/>
      <c r="CB34" s="161"/>
    </row>
    <row r="35" spans="1:80">
      <c r="A35" s="168"/>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59"/>
      <c r="AG35" s="880"/>
      <c r="AH35" s="160"/>
      <c r="AI35" s="160"/>
      <c r="AJ35" s="160"/>
      <c r="AK35" s="160"/>
      <c r="AL35" s="160"/>
      <c r="AM35" s="160"/>
      <c r="AN35" s="160"/>
      <c r="AO35" s="160"/>
      <c r="AP35" s="160"/>
      <c r="AQ35" s="160"/>
      <c r="CB35" s="161"/>
    </row>
    <row r="36" spans="1:80" ht="1.5" customHeight="1">
      <c r="A36" s="169"/>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70"/>
      <c r="AG36" s="880"/>
      <c r="AH36" s="160"/>
      <c r="AI36" s="160"/>
      <c r="AJ36" s="160"/>
      <c r="AK36" s="160"/>
      <c r="AL36" s="160"/>
      <c r="AM36" s="160"/>
      <c r="AN36" s="160"/>
      <c r="AO36" s="160"/>
      <c r="AP36" s="160"/>
      <c r="AQ36" s="160"/>
    </row>
    <row r="37" spans="1:80">
      <c r="A37" s="160" t="s">
        <v>157</v>
      </c>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row>
    <row r="38" spans="1:80" s="158" customFormat="1" ht="13.5" customHeight="1">
      <c r="A38" s="171"/>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2" t="s">
        <v>158</v>
      </c>
      <c r="AI38" s="172" t="s">
        <v>454</v>
      </c>
      <c r="AJ38" s="172" t="s">
        <v>160</v>
      </c>
      <c r="AK38" s="172" t="s">
        <v>161</v>
      </c>
      <c r="AL38" s="172" t="s">
        <v>162</v>
      </c>
      <c r="AM38" s="172" t="s">
        <v>453</v>
      </c>
      <c r="AN38" s="172" t="s">
        <v>164</v>
      </c>
      <c r="AO38" s="172"/>
      <c r="AP38" s="171"/>
      <c r="AQ38" s="171"/>
    </row>
    <row r="39" spans="1:80" s="158" customFormat="1" ht="74.25" customHeight="1">
      <c r="A39" s="171"/>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2">
        <f>I23</f>
        <v>0</v>
      </c>
      <c r="AI39" s="172">
        <f>I24</f>
        <v>0</v>
      </c>
      <c r="AJ39" s="172">
        <f>I25</f>
        <v>0</v>
      </c>
      <c r="AK39" s="172">
        <f>I26</f>
        <v>0</v>
      </c>
      <c r="AL39" s="172">
        <f>I27</f>
        <v>0</v>
      </c>
      <c r="AM39" s="172">
        <f>I28</f>
        <v>0</v>
      </c>
      <c r="AN39" s="172">
        <f>I29</f>
        <v>0</v>
      </c>
      <c r="AO39" s="172"/>
      <c r="AP39" s="171"/>
      <c r="AQ39" s="171"/>
    </row>
    <row r="40" spans="1:80">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row>
    <row r="41" spans="1:80">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row>
    <row r="42" spans="1:80">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row>
    <row r="43" spans="1:80">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row>
    <row r="44" spans="1:80">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row>
    <row r="45" spans="1:80">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row>
    <row r="46" spans="1:80">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row>
    <row r="47" spans="1:80">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row>
    <row r="48" spans="1:80">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row>
    <row r="49" spans="1:43">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row>
    <row r="50" spans="1:43">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row>
  </sheetData>
  <mergeCells count="25">
    <mergeCell ref="I27:AC27"/>
    <mergeCell ref="I28:AC28"/>
    <mergeCell ref="C24:H24"/>
    <mergeCell ref="B4:AD4"/>
    <mergeCell ref="I26:AC26"/>
    <mergeCell ref="U8:AE8"/>
    <mergeCell ref="B16:AD16"/>
    <mergeCell ref="B18:H18"/>
    <mergeCell ref="I18:AE18"/>
    <mergeCell ref="Z1:AD1"/>
    <mergeCell ref="C28:H28"/>
    <mergeCell ref="AG1:AG36"/>
    <mergeCell ref="W2:AE2"/>
    <mergeCell ref="C27:H27"/>
    <mergeCell ref="I29:AC29"/>
    <mergeCell ref="C25:H25"/>
    <mergeCell ref="I25:AC25"/>
    <mergeCell ref="C29:H29"/>
    <mergeCell ref="I23:AC23"/>
    <mergeCell ref="U9:AE9"/>
    <mergeCell ref="C26:H26"/>
    <mergeCell ref="C23:H23"/>
    <mergeCell ref="I24:AC24"/>
    <mergeCell ref="U10:AE10"/>
    <mergeCell ref="B12:AD14"/>
  </mergeCells>
  <phoneticPr fontId="5"/>
  <conditionalFormatting sqref="AH39:AO39">
    <cfRule type="cellIs" dxfId="1"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horizontalDpi="1200" verticalDpi="1200" r:id="rId1"/>
  <headerFooter alignWithMargins="0"/>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5"/>
  <sheetViews>
    <sheetView view="pageBreakPreview" zoomScaleNormal="100" zoomScaleSheetLayoutView="100" workbookViewId="0">
      <selection activeCell="M35" sqref="M35"/>
    </sheetView>
  </sheetViews>
  <sheetFormatPr defaultColWidth="3" defaultRowHeight="13.5"/>
  <cols>
    <col min="1" max="31" width="3" style="157" customWidth="1"/>
    <col min="32" max="32" width="0.28515625" style="157" customWidth="1"/>
    <col min="33" max="33" width="3" style="157" customWidth="1"/>
    <col min="34" max="42" width="12.140625" style="157" customWidth="1"/>
    <col min="43" max="16384" width="3" style="157"/>
  </cols>
  <sheetData>
    <row r="1" spans="1:81" s="148" customFormat="1" ht="21" customHeight="1">
      <c r="Z1" s="893" t="s">
        <v>459</v>
      </c>
      <c r="AA1" s="893"/>
      <c r="AB1" s="893"/>
      <c r="AC1" s="893"/>
      <c r="AD1" s="893"/>
      <c r="AE1" s="474"/>
      <c r="AF1" s="149"/>
      <c r="AG1" s="880" t="s">
        <v>141</v>
      </c>
      <c r="AH1" s="150"/>
      <c r="AI1" s="150"/>
      <c r="AJ1" s="150"/>
      <c r="AK1" s="150"/>
      <c r="AL1" s="150"/>
      <c r="AM1" s="150"/>
      <c r="AN1" s="150"/>
      <c r="AO1" s="150"/>
      <c r="AP1" s="150"/>
      <c r="AQ1" s="150"/>
      <c r="AR1" s="150"/>
    </row>
    <row r="2" spans="1:81" s="148" customFormat="1" ht="21" customHeight="1">
      <c r="W2" s="853" t="s">
        <v>142</v>
      </c>
      <c r="X2" s="853"/>
      <c r="Y2" s="853"/>
      <c r="Z2" s="853"/>
      <c r="AA2" s="853"/>
      <c r="AB2" s="853"/>
      <c r="AC2" s="853"/>
      <c r="AD2" s="853"/>
      <c r="AE2" s="853"/>
      <c r="AF2" s="149"/>
      <c r="AG2" s="880"/>
      <c r="AH2" s="150"/>
      <c r="AI2" s="150"/>
      <c r="AJ2" s="150"/>
      <c r="AK2" s="150"/>
      <c r="AL2" s="150"/>
      <c r="AM2" s="150"/>
      <c r="AN2" s="150"/>
      <c r="AO2" s="150"/>
      <c r="AP2" s="150"/>
      <c r="AQ2" s="150"/>
      <c r="AR2" s="150"/>
    </row>
    <row r="3" spans="1:81" s="148" customFormat="1" ht="18" customHeight="1">
      <c r="A3" s="157"/>
      <c r="B3" s="148" t="s">
        <v>174</v>
      </c>
      <c r="Y3" s="151"/>
      <c r="Z3" s="151"/>
      <c r="AA3" s="151"/>
      <c r="AB3" s="151"/>
      <c r="AC3" s="151"/>
      <c r="AD3" s="151"/>
      <c r="AE3" s="151"/>
      <c r="AF3" s="149"/>
      <c r="AG3" s="880"/>
      <c r="AH3" s="150"/>
      <c r="AI3" s="150"/>
      <c r="AJ3" s="150"/>
      <c r="AK3" s="150"/>
      <c r="AL3" s="150"/>
      <c r="AM3" s="150"/>
      <c r="AN3" s="150"/>
      <c r="AO3" s="150"/>
      <c r="AP3" s="150"/>
      <c r="AQ3" s="150"/>
      <c r="AR3" s="150"/>
    </row>
    <row r="4" spans="1:81" s="148" customFormat="1" ht="18" customHeight="1">
      <c r="Q4" s="148" t="s">
        <v>168</v>
      </c>
      <c r="Y4" s="151"/>
      <c r="Z4" s="151"/>
      <c r="AA4" s="151"/>
      <c r="AB4" s="151"/>
      <c r="AC4" s="151"/>
      <c r="AD4" s="151"/>
      <c r="AE4" s="151"/>
      <c r="AF4" s="149"/>
      <c r="AG4" s="880"/>
      <c r="AH4" s="150"/>
      <c r="AI4" s="150"/>
      <c r="AJ4" s="150"/>
      <c r="AK4" s="150"/>
      <c r="AL4" s="150"/>
      <c r="AM4" s="150"/>
      <c r="AN4" s="150"/>
      <c r="AO4" s="150"/>
      <c r="AP4" s="150"/>
      <c r="AQ4" s="150"/>
      <c r="AR4" s="150"/>
    </row>
    <row r="5" spans="1:81" s="148" customFormat="1" ht="18" customHeight="1">
      <c r="Q5" s="148" t="s">
        <v>151</v>
      </c>
      <c r="S5" s="152"/>
      <c r="T5" s="152"/>
      <c r="U5" s="152"/>
      <c r="V5" s="915"/>
      <c r="W5" s="915"/>
      <c r="X5" s="915"/>
      <c r="Y5" s="915"/>
      <c r="Z5" s="915"/>
      <c r="AA5" s="915"/>
      <c r="AB5" s="915"/>
      <c r="AC5" s="915"/>
      <c r="AD5" s="915"/>
      <c r="AE5" s="151"/>
      <c r="AF5" s="149"/>
      <c r="AG5" s="880"/>
      <c r="AH5" s="150"/>
      <c r="AI5" s="150"/>
      <c r="AJ5" s="150"/>
      <c r="AK5" s="150"/>
      <c r="AL5" s="150"/>
      <c r="AM5" s="150"/>
      <c r="AN5" s="150"/>
      <c r="AO5" s="150"/>
      <c r="AP5" s="150"/>
      <c r="AQ5" s="150"/>
      <c r="AR5" s="150"/>
    </row>
    <row r="6" spans="1:81" s="148" customFormat="1" ht="18" customHeight="1">
      <c r="Q6" s="148" t="s">
        <v>169</v>
      </c>
      <c r="S6" s="152"/>
      <c r="T6" s="152"/>
      <c r="U6" s="152"/>
      <c r="V6" s="915"/>
      <c r="W6" s="915"/>
      <c r="X6" s="915"/>
      <c r="Y6" s="915"/>
      <c r="Z6" s="915"/>
      <c r="AA6" s="915"/>
      <c r="AB6" s="915"/>
      <c r="AC6" s="915"/>
      <c r="AD6" s="915"/>
      <c r="AE6" s="151"/>
      <c r="AF6" s="149"/>
      <c r="AG6" s="880"/>
      <c r="AH6" s="150"/>
      <c r="AI6" s="150"/>
      <c r="AJ6" s="150"/>
      <c r="AK6" s="150"/>
      <c r="AL6" s="150"/>
      <c r="AM6" s="150"/>
      <c r="AN6" s="150"/>
      <c r="AO6" s="150"/>
      <c r="AP6" s="150"/>
      <c r="AQ6" s="150"/>
      <c r="AR6" s="150"/>
    </row>
    <row r="7" spans="1:81" s="148" customFormat="1" ht="18" customHeight="1">
      <c r="Q7" s="148" t="s">
        <v>170</v>
      </c>
      <c r="S7" s="152"/>
      <c r="T7" s="152"/>
      <c r="U7" s="152"/>
      <c r="V7" s="915"/>
      <c r="W7" s="915"/>
      <c r="X7" s="915"/>
      <c r="Y7" s="915"/>
      <c r="Z7" s="915"/>
      <c r="AA7" s="915"/>
      <c r="AB7" s="915"/>
      <c r="AC7" s="915"/>
      <c r="AD7" s="915"/>
      <c r="AE7" s="151" t="s">
        <v>460</v>
      </c>
      <c r="AF7" s="149"/>
      <c r="AG7" s="880"/>
      <c r="AH7" s="150"/>
      <c r="AI7" s="150"/>
      <c r="AJ7" s="150"/>
      <c r="AK7" s="150"/>
      <c r="AL7" s="150"/>
      <c r="AM7" s="150"/>
      <c r="AN7" s="150"/>
      <c r="AO7" s="150"/>
      <c r="AP7" s="150"/>
      <c r="AQ7" s="150"/>
      <c r="AR7" s="150"/>
    </row>
    <row r="8" spans="1:81" s="148" customFormat="1" ht="18" customHeight="1">
      <c r="Y8" s="151"/>
      <c r="Z8" s="151"/>
      <c r="AA8" s="151"/>
      <c r="AB8" s="151"/>
      <c r="AC8" s="151"/>
      <c r="AD8" s="151"/>
      <c r="AE8" s="151"/>
      <c r="AF8" s="149"/>
      <c r="AG8" s="880"/>
      <c r="AH8" s="150"/>
      <c r="AI8" s="150"/>
      <c r="AJ8" s="150"/>
      <c r="AK8" s="150"/>
      <c r="AL8" s="150"/>
      <c r="AM8" s="150"/>
      <c r="AN8" s="150"/>
      <c r="AO8" s="150"/>
      <c r="AP8" s="150"/>
      <c r="AQ8" s="150"/>
      <c r="AR8" s="150"/>
    </row>
    <row r="9" spans="1:81" s="148" customFormat="1" ht="12" customHeight="1">
      <c r="A9" s="924" t="s">
        <v>175</v>
      </c>
      <c r="B9" s="924"/>
      <c r="C9" s="924"/>
      <c r="D9" s="924"/>
      <c r="E9" s="924"/>
      <c r="F9" s="924"/>
      <c r="G9" s="924"/>
      <c r="H9" s="924"/>
      <c r="I9" s="924"/>
      <c r="J9" s="924"/>
      <c r="K9" s="924"/>
      <c r="L9" s="924"/>
      <c r="M9" s="924"/>
      <c r="N9" s="924"/>
      <c r="O9" s="924"/>
      <c r="P9" s="924"/>
      <c r="Q9" s="924"/>
      <c r="R9" s="924"/>
      <c r="S9" s="924"/>
      <c r="T9" s="924"/>
      <c r="U9" s="924"/>
      <c r="V9" s="924"/>
      <c r="W9" s="924"/>
      <c r="X9" s="924"/>
      <c r="Y9" s="924"/>
      <c r="Z9" s="924"/>
      <c r="AA9" s="924"/>
      <c r="AB9" s="924"/>
      <c r="AC9" s="924"/>
      <c r="AD9" s="924"/>
      <c r="AE9" s="924"/>
      <c r="AF9" s="149"/>
      <c r="AG9" s="880"/>
      <c r="AH9" s="150"/>
      <c r="AI9" s="150"/>
      <c r="AJ9" s="150"/>
      <c r="AK9" s="150"/>
      <c r="AL9" s="150"/>
      <c r="AM9" s="150"/>
      <c r="AN9" s="150"/>
      <c r="AO9" s="150"/>
      <c r="AP9" s="150"/>
      <c r="AQ9" s="150"/>
      <c r="AR9" s="150"/>
      <c r="CC9" s="155"/>
    </row>
    <row r="10" spans="1:81" s="148" customFormat="1" ht="12" customHeight="1">
      <c r="A10" s="924"/>
      <c r="B10" s="924"/>
      <c r="C10" s="924"/>
      <c r="D10" s="924"/>
      <c r="E10" s="924"/>
      <c r="F10" s="924"/>
      <c r="G10" s="924"/>
      <c r="H10" s="924"/>
      <c r="I10" s="924"/>
      <c r="J10" s="924"/>
      <c r="K10" s="924"/>
      <c r="L10" s="924"/>
      <c r="M10" s="924"/>
      <c r="N10" s="924"/>
      <c r="O10" s="924"/>
      <c r="P10" s="924"/>
      <c r="Q10" s="924"/>
      <c r="R10" s="924"/>
      <c r="S10" s="924"/>
      <c r="T10" s="924"/>
      <c r="U10" s="924"/>
      <c r="V10" s="924"/>
      <c r="W10" s="924"/>
      <c r="X10" s="924"/>
      <c r="Y10" s="924"/>
      <c r="Z10" s="924"/>
      <c r="AA10" s="924"/>
      <c r="AB10" s="924"/>
      <c r="AC10" s="924"/>
      <c r="AD10" s="924"/>
      <c r="AE10" s="924"/>
      <c r="AF10" s="149"/>
      <c r="AG10" s="880"/>
      <c r="AH10" s="150"/>
      <c r="AI10" s="150"/>
      <c r="AJ10" s="150"/>
      <c r="AK10" s="150"/>
      <c r="AL10" s="150"/>
      <c r="AM10" s="150"/>
      <c r="AN10" s="150"/>
      <c r="AO10" s="150"/>
      <c r="AP10" s="150"/>
      <c r="AQ10" s="150"/>
      <c r="AR10" s="150"/>
      <c r="CC10" s="155"/>
    </row>
    <row r="11" spans="1:81" s="148" customFormat="1" ht="18" customHeight="1">
      <c r="A11" s="462"/>
      <c r="B11" s="462"/>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149"/>
      <c r="AG11" s="880"/>
      <c r="AH11" s="150"/>
      <c r="AI11" s="150"/>
      <c r="AJ11" s="150"/>
      <c r="AK11" s="150"/>
      <c r="AL11" s="150"/>
      <c r="AM11" s="150"/>
      <c r="AN11" s="150"/>
      <c r="AO11" s="150"/>
      <c r="AP11" s="150"/>
      <c r="AQ11" s="150"/>
      <c r="AR11" s="150"/>
      <c r="CC11" s="155"/>
    </row>
    <row r="12" spans="1:81" s="148" customFormat="1" ht="14.25" customHeight="1">
      <c r="A12" s="462"/>
      <c r="B12" s="844" t="s">
        <v>782</v>
      </c>
      <c r="C12" s="844"/>
      <c r="D12" s="844"/>
      <c r="E12" s="844"/>
      <c r="F12" s="844"/>
      <c r="G12" s="844"/>
      <c r="H12" s="844"/>
      <c r="I12" s="844"/>
      <c r="J12" s="844"/>
      <c r="K12" s="844"/>
      <c r="L12" s="844"/>
      <c r="M12" s="844"/>
      <c r="N12" s="844"/>
      <c r="O12" s="844"/>
      <c r="P12" s="844"/>
      <c r="Q12" s="844"/>
      <c r="R12" s="844"/>
      <c r="S12" s="844"/>
      <c r="T12" s="844"/>
      <c r="U12" s="844"/>
      <c r="V12" s="844"/>
      <c r="W12" s="844"/>
      <c r="X12" s="844"/>
      <c r="Y12" s="844"/>
      <c r="Z12" s="844"/>
      <c r="AA12" s="844"/>
      <c r="AB12" s="844"/>
      <c r="AC12" s="844"/>
      <c r="AD12" s="844"/>
      <c r="AE12" s="462"/>
      <c r="AF12" s="149"/>
      <c r="AG12" s="880"/>
      <c r="AH12" s="150"/>
      <c r="AI12" s="150"/>
      <c r="AJ12" s="150"/>
      <c r="AK12" s="150"/>
      <c r="AL12" s="150"/>
      <c r="AM12" s="150"/>
      <c r="AN12" s="150"/>
      <c r="AO12" s="150"/>
      <c r="AP12" s="150"/>
      <c r="AQ12" s="150"/>
      <c r="AR12" s="150"/>
      <c r="CC12" s="155"/>
    </row>
    <row r="13" spans="1:81" s="148" customFormat="1" ht="14.25" customHeight="1">
      <c r="A13" s="462"/>
      <c r="B13" s="844"/>
      <c r="C13" s="844"/>
      <c r="D13" s="844"/>
      <c r="E13" s="844"/>
      <c r="F13" s="844"/>
      <c r="G13" s="844"/>
      <c r="H13" s="844"/>
      <c r="I13" s="844"/>
      <c r="J13" s="844"/>
      <c r="K13" s="844"/>
      <c r="L13" s="844"/>
      <c r="M13" s="844"/>
      <c r="N13" s="844"/>
      <c r="O13" s="844"/>
      <c r="P13" s="844"/>
      <c r="Q13" s="844"/>
      <c r="R13" s="844"/>
      <c r="S13" s="844"/>
      <c r="T13" s="844"/>
      <c r="U13" s="844"/>
      <c r="V13" s="844"/>
      <c r="W13" s="844"/>
      <c r="X13" s="844"/>
      <c r="Y13" s="844"/>
      <c r="Z13" s="844"/>
      <c r="AA13" s="844"/>
      <c r="AB13" s="844"/>
      <c r="AC13" s="844"/>
      <c r="AD13" s="844"/>
      <c r="AE13" s="462"/>
      <c r="AF13" s="149"/>
      <c r="AG13" s="880"/>
      <c r="AH13" s="150"/>
      <c r="AI13" s="150"/>
      <c r="AJ13" s="150"/>
      <c r="AK13" s="150"/>
      <c r="AL13" s="150"/>
      <c r="AM13" s="150"/>
      <c r="AN13" s="150"/>
      <c r="AO13" s="150"/>
      <c r="AP13" s="150"/>
      <c r="AQ13" s="150"/>
      <c r="AR13" s="150"/>
      <c r="CC13" s="155"/>
    </row>
    <row r="14" spans="1:81" s="148" customFormat="1" ht="14.25" customHeight="1">
      <c r="A14" s="462"/>
      <c r="B14" s="844"/>
      <c r="C14" s="844"/>
      <c r="D14" s="844"/>
      <c r="E14" s="844"/>
      <c r="F14" s="844"/>
      <c r="G14" s="844"/>
      <c r="H14" s="844"/>
      <c r="I14" s="844"/>
      <c r="J14" s="844"/>
      <c r="K14" s="844"/>
      <c r="L14" s="844"/>
      <c r="M14" s="844"/>
      <c r="N14" s="844"/>
      <c r="O14" s="844"/>
      <c r="P14" s="844"/>
      <c r="Q14" s="844"/>
      <c r="R14" s="844"/>
      <c r="S14" s="844"/>
      <c r="T14" s="844"/>
      <c r="U14" s="844"/>
      <c r="V14" s="844"/>
      <c r="W14" s="844"/>
      <c r="X14" s="844"/>
      <c r="Y14" s="844"/>
      <c r="Z14" s="844"/>
      <c r="AA14" s="844"/>
      <c r="AB14" s="844"/>
      <c r="AC14" s="844"/>
      <c r="AD14" s="844"/>
      <c r="AE14" s="462"/>
      <c r="AF14" s="149"/>
      <c r="AG14" s="880"/>
      <c r="AH14" s="150"/>
      <c r="AI14" s="150"/>
      <c r="AJ14" s="150"/>
      <c r="AK14" s="150"/>
      <c r="AL14" s="150"/>
      <c r="AM14" s="150"/>
      <c r="AN14" s="150"/>
      <c r="AO14" s="150"/>
      <c r="AP14" s="150"/>
      <c r="AQ14" s="150"/>
      <c r="AR14" s="150"/>
      <c r="CC14" s="155"/>
    </row>
    <row r="15" spans="1:81" s="148" customFormat="1" ht="17.25" customHeight="1">
      <c r="AF15" s="149"/>
      <c r="AG15" s="880"/>
      <c r="AH15" s="150"/>
      <c r="AI15" s="150"/>
      <c r="AJ15" s="150"/>
      <c r="AK15" s="150"/>
      <c r="AL15" s="150"/>
      <c r="AM15" s="150"/>
      <c r="AN15" s="150"/>
      <c r="AO15" s="150"/>
      <c r="AP15" s="150"/>
      <c r="AQ15" s="150"/>
      <c r="AR15" s="150"/>
      <c r="CC15" s="155"/>
    </row>
    <row r="16" spans="1:81" ht="17.25" customHeight="1">
      <c r="A16" s="162"/>
      <c r="B16" s="898" t="s">
        <v>171</v>
      </c>
      <c r="C16" s="898"/>
      <c r="D16" s="898"/>
      <c r="E16" s="898"/>
      <c r="F16" s="898"/>
      <c r="G16" s="898"/>
      <c r="H16" s="898"/>
      <c r="I16" s="898"/>
      <c r="J16" s="898"/>
      <c r="K16" s="898"/>
      <c r="L16" s="898"/>
      <c r="M16" s="898"/>
      <c r="N16" s="898"/>
      <c r="O16" s="898"/>
      <c r="P16" s="898"/>
      <c r="Q16" s="898"/>
      <c r="R16" s="898"/>
      <c r="S16" s="898"/>
      <c r="T16" s="898"/>
      <c r="U16" s="898"/>
      <c r="V16" s="898"/>
      <c r="W16" s="898"/>
      <c r="X16" s="898"/>
      <c r="Y16" s="898"/>
      <c r="Z16" s="898"/>
      <c r="AA16" s="898"/>
      <c r="AB16" s="898"/>
      <c r="AC16" s="898"/>
      <c r="AD16" s="898"/>
      <c r="AE16" s="162"/>
      <c r="AF16" s="159"/>
      <c r="AG16" s="880"/>
      <c r="AH16" s="160"/>
      <c r="AI16" s="160"/>
      <c r="AJ16" s="160"/>
      <c r="AK16" s="160"/>
      <c r="AL16" s="160"/>
      <c r="AM16" s="160"/>
      <c r="AN16" s="160"/>
      <c r="AO16" s="160"/>
      <c r="AP16" s="160"/>
      <c r="AQ16" s="160"/>
      <c r="AR16" s="160"/>
      <c r="CC16" s="161"/>
    </row>
    <row r="17" spans="1:84" ht="21.75" customHeight="1">
      <c r="A17" s="162"/>
      <c r="B17" s="897" t="s">
        <v>458</v>
      </c>
      <c r="C17" s="897"/>
      <c r="D17" s="897"/>
      <c r="E17" s="897"/>
      <c r="F17" s="897"/>
      <c r="G17" s="897"/>
      <c r="H17" s="897"/>
      <c r="I17" s="897"/>
      <c r="J17" s="897"/>
      <c r="K17" s="897"/>
      <c r="L17" s="897"/>
      <c r="M17" s="897"/>
      <c r="N17" s="897"/>
      <c r="O17" s="897"/>
      <c r="P17" s="897"/>
      <c r="Q17" s="897"/>
      <c r="R17" s="897"/>
      <c r="S17" s="897"/>
      <c r="T17" s="897"/>
      <c r="U17" s="897"/>
      <c r="V17" s="897"/>
      <c r="W17" s="897"/>
      <c r="X17" s="897"/>
      <c r="Y17" s="897"/>
      <c r="Z17" s="897"/>
      <c r="AA17" s="897"/>
      <c r="AB17" s="897"/>
      <c r="AC17" s="897"/>
      <c r="AD17" s="897"/>
      <c r="AE17" s="162"/>
      <c r="AF17" s="159"/>
      <c r="AG17" s="880"/>
      <c r="AH17" s="160"/>
      <c r="AI17" s="160"/>
      <c r="AJ17" s="160"/>
      <c r="AK17" s="160"/>
      <c r="AL17" s="160"/>
      <c r="AM17" s="160"/>
      <c r="AN17" s="160"/>
      <c r="AO17" s="160"/>
      <c r="AP17" s="160"/>
      <c r="AQ17" s="160"/>
      <c r="AR17" s="160"/>
      <c r="CC17" s="161"/>
    </row>
    <row r="18" spans="1:84" ht="21.75" customHeight="1">
      <c r="A18" s="162"/>
      <c r="B18" s="897"/>
      <c r="C18" s="897"/>
      <c r="D18" s="897"/>
      <c r="E18" s="897"/>
      <c r="F18" s="897"/>
      <c r="G18" s="897"/>
      <c r="H18" s="897"/>
      <c r="I18" s="897"/>
      <c r="J18" s="897"/>
      <c r="K18" s="897"/>
      <c r="L18" s="897"/>
      <c r="M18" s="897"/>
      <c r="N18" s="897"/>
      <c r="O18" s="897"/>
      <c r="P18" s="897"/>
      <c r="Q18" s="897"/>
      <c r="R18" s="897"/>
      <c r="S18" s="897"/>
      <c r="T18" s="897"/>
      <c r="U18" s="897"/>
      <c r="V18" s="897"/>
      <c r="W18" s="897"/>
      <c r="X18" s="897"/>
      <c r="Y18" s="897"/>
      <c r="Z18" s="897"/>
      <c r="AA18" s="897"/>
      <c r="AB18" s="897"/>
      <c r="AC18" s="897"/>
      <c r="AD18" s="897"/>
      <c r="AE18" s="162"/>
      <c r="AF18" s="159"/>
      <c r="AG18" s="880"/>
      <c r="AH18" s="160"/>
      <c r="AI18" s="160"/>
      <c r="AJ18" s="160"/>
      <c r="AK18" s="160"/>
      <c r="AL18" s="160"/>
      <c r="AM18" s="160"/>
      <c r="AN18" s="160"/>
      <c r="AO18" s="160"/>
      <c r="AP18" s="160"/>
      <c r="AQ18" s="160"/>
      <c r="AR18" s="160"/>
      <c r="CC18" s="161"/>
    </row>
    <row r="19" spans="1:84" ht="24.75" customHeight="1">
      <c r="A19" s="162"/>
      <c r="B19" s="897"/>
      <c r="C19" s="897"/>
      <c r="D19" s="897"/>
      <c r="E19" s="897"/>
      <c r="F19" s="897"/>
      <c r="G19" s="897"/>
      <c r="H19" s="897"/>
      <c r="I19" s="897"/>
      <c r="J19" s="897"/>
      <c r="K19" s="897"/>
      <c r="L19" s="897"/>
      <c r="M19" s="897"/>
      <c r="N19" s="897"/>
      <c r="O19" s="897"/>
      <c r="P19" s="897"/>
      <c r="Q19" s="897"/>
      <c r="R19" s="897"/>
      <c r="S19" s="897"/>
      <c r="T19" s="897"/>
      <c r="U19" s="897"/>
      <c r="V19" s="897"/>
      <c r="W19" s="897"/>
      <c r="X19" s="897"/>
      <c r="Y19" s="897"/>
      <c r="Z19" s="897"/>
      <c r="AA19" s="897"/>
      <c r="AB19" s="897"/>
      <c r="AC19" s="897"/>
      <c r="AD19" s="897"/>
      <c r="AE19" s="162"/>
      <c r="AF19" s="159"/>
      <c r="AG19" s="880"/>
      <c r="AH19" s="160"/>
      <c r="AI19" s="160"/>
      <c r="AJ19" s="160"/>
      <c r="AK19" s="160"/>
      <c r="AL19" s="160"/>
      <c r="AM19" s="160"/>
      <c r="AN19" s="160"/>
      <c r="AO19" s="160"/>
      <c r="AP19" s="160"/>
      <c r="AQ19" s="160"/>
      <c r="AR19" s="160"/>
      <c r="CC19" s="161"/>
    </row>
    <row r="20" spans="1:84" ht="24.75" customHeight="1">
      <c r="A20" s="162"/>
      <c r="B20" s="897"/>
      <c r="C20" s="897"/>
      <c r="D20" s="897"/>
      <c r="E20" s="897"/>
      <c r="F20" s="897"/>
      <c r="G20" s="897"/>
      <c r="H20" s="897"/>
      <c r="I20" s="897"/>
      <c r="J20" s="897"/>
      <c r="K20" s="897"/>
      <c r="L20" s="897"/>
      <c r="M20" s="897"/>
      <c r="N20" s="897"/>
      <c r="O20" s="897"/>
      <c r="P20" s="897"/>
      <c r="Q20" s="897"/>
      <c r="R20" s="897"/>
      <c r="S20" s="897"/>
      <c r="T20" s="897"/>
      <c r="U20" s="897"/>
      <c r="V20" s="897"/>
      <c r="W20" s="897"/>
      <c r="X20" s="897"/>
      <c r="Y20" s="897"/>
      <c r="Z20" s="897"/>
      <c r="AA20" s="897"/>
      <c r="AB20" s="897"/>
      <c r="AC20" s="897"/>
      <c r="AD20" s="897"/>
      <c r="AE20" s="162"/>
      <c r="AF20" s="159"/>
      <c r="AG20" s="880"/>
      <c r="AH20" s="160"/>
      <c r="AI20" s="160"/>
      <c r="AJ20" s="160"/>
      <c r="AK20" s="160"/>
      <c r="AL20" s="160"/>
      <c r="AM20" s="160"/>
      <c r="AN20" s="160"/>
      <c r="AO20" s="160"/>
      <c r="AP20" s="160"/>
      <c r="AQ20" s="160"/>
      <c r="AR20" s="160"/>
      <c r="CC20" s="161"/>
    </row>
    <row r="21" spans="1:84" ht="24.75" customHeight="1">
      <c r="A21" s="162"/>
      <c r="B21" s="897"/>
      <c r="C21" s="897"/>
      <c r="D21" s="897"/>
      <c r="E21" s="897"/>
      <c r="F21" s="897"/>
      <c r="G21" s="897"/>
      <c r="H21" s="897"/>
      <c r="I21" s="897"/>
      <c r="J21" s="897"/>
      <c r="K21" s="897"/>
      <c r="L21" s="897"/>
      <c r="M21" s="897"/>
      <c r="N21" s="897"/>
      <c r="O21" s="897"/>
      <c r="P21" s="897"/>
      <c r="Q21" s="897"/>
      <c r="R21" s="897"/>
      <c r="S21" s="897"/>
      <c r="T21" s="897"/>
      <c r="U21" s="897"/>
      <c r="V21" s="897"/>
      <c r="W21" s="897"/>
      <c r="X21" s="897"/>
      <c r="Y21" s="897"/>
      <c r="Z21" s="897"/>
      <c r="AA21" s="897"/>
      <c r="AB21" s="897"/>
      <c r="AC21" s="897"/>
      <c r="AD21" s="897"/>
      <c r="AE21" s="162"/>
      <c r="AF21" s="159"/>
      <c r="AG21" s="880"/>
      <c r="AH21" s="160"/>
      <c r="AI21" s="160"/>
      <c r="AJ21" s="160"/>
      <c r="AK21" s="160"/>
      <c r="AL21" s="160"/>
      <c r="AM21" s="160"/>
      <c r="AN21" s="160"/>
      <c r="AO21" s="160"/>
      <c r="AP21" s="160"/>
      <c r="AQ21" s="160"/>
      <c r="AR21" s="160"/>
      <c r="CC21" s="161"/>
    </row>
    <row r="22" spans="1:84" ht="24.75" customHeight="1">
      <c r="A22" s="162"/>
      <c r="B22" s="897"/>
      <c r="C22" s="897"/>
      <c r="D22" s="897"/>
      <c r="E22" s="897"/>
      <c r="F22" s="897"/>
      <c r="G22" s="897"/>
      <c r="H22" s="897"/>
      <c r="I22" s="897"/>
      <c r="J22" s="897"/>
      <c r="K22" s="897"/>
      <c r="L22" s="897"/>
      <c r="M22" s="897"/>
      <c r="N22" s="897"/>
      <c r="O22" s="897"/>
      <c r="P22" s="897"/>
      <c r="Q22" s="897"/>
      <c r="R22" s="897"/>
      <c r="S22" s="897"/>
      <c r="T22" s="897"/>
      <c r="U22" s="897"/>
      <c r="V22" s="897"/>
      <c r="W22" s="897"/>
      <c r="X22" s="897"/>
      <c r="Y22" s="897"/>
      <c r="Z22" s="897"/>
      <c r="AA22" s="897"/>
      <c r="AB22" s="897"/>
      <c r="AC22" s="897"/>
      <c r="AD22" s="897"/>
      <c r="AE22" s="162"/>
      <c r="AF22" s="159"/>
      <c r="AG22" s="880"/>
      <c r="AH22" s="160"/>
      <c r="AI22" s="160"/>
      <c r="AJ22" s="160"/>
      <c r="AK22" s="160"/>
      <c r="AL22" s="160"/>
      <c r="AM22" s="160"/>
      <c r="AN22" s="160"/>
      <c r="AO22" s="160"/>
      <c r="AP22" s="160"/>
      <c r="AQ22" s="160"/>
      <c r="AR22" s="160"/>
      <c r="CC22" s="161"/>
    </row>
    <row r="23" spans="1:84" ht="24.75" customHeight="1">
      <c r="A23" s="162"/>
      <c r="B23" s="897"/>
      <c r="C23" s="897"/>
      <c r="D23" s="897"/>
      <c r="E23" s="897"/>
      <c r="F23" s="897"/>
      <c r="G23" s="897"/>
      <c r="H23" s="897"/>
      <c r="I23" s="897"/>
      <c r="J23" s="897"/>
      <c r="K23" s="897"/>
      <c r="L23" s="897"/>
      <c r="M23" s="897"/>
      <c r="N23" s="897"/>
      <c r="O23" s="897"/>
      <c r="P23" s="897"/>
      <c r="Q23" s="897"/>
      <c r="R23" s="897"/>
      <c r="S23" s="897"/>
      <c r="T23" s="897"/>
      <c r="U23" s="897"/>
      <c r="V23" s="897"/>
      <c r="W23" s="897"/>
      <c r="X23" s="897"/>
      <c r="Y23" s="897"/>
      <c r="Z23" s="897"/>
      <c r="AA23" s="897"/>
      <c r="AB23" s="897"/>
      <c r="AC23" s="897"/>
      <c r="AD23" s="897"/>
      <c r="AE23" s="162"/>
      <c r="AF23" s="159"/>
      <c r="AG23" s="880"/>
      <c r="AH23" s="160"/>
      <c r="AI23" s="160"/>
      <c r="AJ23" s="160"/>
      <c r="AK23" s="160"/>
      <c r="AL23" s="160"/>
      <c r="AM23" s="160"/>
      <c r="AN23" s="160"/>
      <c r="AO23" s="160"/>
      <c r="AP23" s="160"/>
      <c r="AQ23" s="160"/>
      <c r="AR23" s="160"/>
      <c r="CC23" s="161"/>
    </row>
    <row r="24" spans="1:84" ht="24.75" customHeight="1">
      <c r="A24" s="162"/>
      <c r="B24" s="897"/>
      <c r="C24" s="897"/>
      <c r="D24" s="897"/>
      <c r="E24" s="897"/>
      <c r="F24" s="897"/>
      <c r="G24" s="897"/>
      <c r="H24" s="897"/>
      <c r="I24" s="897"/>
      <c r="J24" s="897"/>
      <c r="K24" s="897"/>
      <c r="L24" s="897"/>
      <c r="M24" s="897"/>
      <c r="N24" s="897"/>
      <c r="O24" s="897"/>
      <c r="P24" s="897"/>
      <c r="Q24" s="897"/>
      <c r="R24" s="897"/>
      <c r="S24" s="897"/>
      <c r="T24" s="897"/>
      <c r="U24" s="897"/>
      <c r="V24" s="897"/>
      <c r="W24" s="897"/>
      <c r="X24" s="897"/>
      <c r="Y24" s="897"/>
      <c r="Z24" s="897"/>
      <c r="AA24" s="897"/>
      <c r="AB24" s="897"/>
      <c r="AC24" s="897"/>
      <c r="AD24" s="897"/>
      <c r="AE24" s="162"/>
      <c r="AF24" s="159"/>
      <c r="AG24" s="880"/>
      <c r="AH24" s="160"/>
      <c r="AI24" s="160"/>
      <c r="AJ24" s="160"/>
      <c r="AK24" s="160"/>
      <c r="AL24" s="160"/>
      <c r="AM24" s="160"/>
      <c r="AN24" s="160"/>
      <c r="AO24" s="160"/>
      <c r="AP24" s="160"/>
      <c r="AQ24" s="160"/>
      <c r="AR24" s="160"/>
      <c r="CC24" s="161"/>
    </row>
    <row r="25" spans="1:84" ht="24.75" customHeight="1">
      <c r="A25" s="162"/>
      <c r="B25" s="897"/>
      <c r="C25" s="897"/>
      <c r="D25" s="897"/>
      <c r="E25" s="897"/>
      <c r="F25" s="897"/>
      <c r="G25" s="897"/>
      <c r="H25" s="897"/>
      <c r="I25" s="897"/>
      <c r="J25" s="897"/>
      <c r="K25" s="897"/>
      <c r="L25" s="897"/>
      <c r="M25" s="897"/>
      <c r="N25" s="897"/>
      <c r="O25" s="897"/>
      <c r="P25" s="897"/>
      <c r="Q25" s="897"/>
      <c r="R25" s="897"/>
      <c r="S25" s="897"/>
      <c r="T25" s="897"/>
      <c r="U25" s="897"/>
      <c r="V25" s="897"/>
      <c r="W25" s="897"/>
      <c r="X25" s="897"/>
      <c r="Y25" s="897"/>
      <c r="Z25" s="897"/>
      <c r="AA25" s="897"/>
      <c r="AB25" s="897"/>
      <c r="AC25" s="897"/>
      <c r="AD25" s="897"/>
      <c r="AE25" s="162"/>
      <c r="AF25" s="159"/>
      <c r="AG25" s="880"/>
      <c r="AH25" s="160"/>
      <c r="AI25" s="160"/>
      <c r="AJ25" s="160"/>
      <c r="AK25" s="160"/>
      <c r="AL25" s="160"/>
      <c r="AM25" s="160"/>
      <c r="AN25" s="160"/>
      <c r="AO25" s="160"/>
      <c r="AP25" s="160"/>
      <c r="AQ25" s="160"/>
      <c r="AR25" s="160"/>
      <c r="CC25" s="161"/>
    </row>
    <row r="26" spans="1:84" ht="74.25" customHeight="1">
      <c r="A26" s="162"/>
      <c r="B26" s="897"/>
      <c r="C26" s="897"/>
      <c r="D26" s="897"/>
      <c r="E26" s="897"/>
      <c r="F26" s="897"/>
      <c r="G26" s="897"/>
      <c r="H26" s="897"/>
      <c r="I26" s="897"/>
      <c r="J26" s="897"/>
      <c r="K26" s="897"/>
      <c r="L26" s="897"/>
      <c r="M26" s="897"/>
      <c r="N26" s="897"/>
      <c r="O26" s="897"/>
      <c r="P26" s="897"/>
      <c r="Q26" s="897"/>
      <c r="R26" s="897"/>
      <c r="S26" s="897"/>
      <c r="T26" s="897"/>
      <c r="U26" s="897"/>
      <c r="V26" s="897"/>
      <c r="W26" s="897"/>
      <c r="X26" s="897"/>
      <c r="Y26" s="897"/>
      <c r="Z26" s="897"/>
      <c r="AA26" s="897"/>
      <c r="AB26" s="897"/>
      <c r="AC26" s="897"/>
      <c r="AD26" s="897"/>
      <c r="AE26" s="162"/>
      <c r="AF26" s="159"/>
      <c r="AG26" s="880"/>
      <c r="AH26" s="160"/>
      <c r="AI26" s="160"/>
      <c r="AJ26" s="160"/>
      <c r="AK26" s="160"/>
      <c r="AL26" s="160"/>
      <c r="AM26" s="160"/>
      <c r="AN26" s="160"/>
      <c r="AO26" s="160"/>
      <c r="AP26" s="160"/>
      <c r="AQ26" s="160"/>
      <c r="AR26" s="160"/>
      <c r="CC26" s="161"/>
    </row>
    <row r="27" spans="1:84" ht="15.95" customHeight="1">
      <c r="A27" s="162"/>
      <c r="B27" s="175" t="s">
        <v>176</v>
      </c>
      <c r="C27" s="463"/>
      <c r="D27" s="463"/>
      <c r="E27" s="463"/>
      <c r="F27" s="463"/>
      <c r="G27" s="463"/>
      <c r="H27" s="463"/>
      <c r="I27" s="463"/>
      <c r="J27" s="463"/>
      <c r="K27" s="463"/>
      <c r="L27" s="463"/>
      <c r="M27" s="463"/>
      <c r="N27" s="463"/>
      <c r="O27" s="463"/>
      <c r="P27" s="463"/>
      <c r="Q27" s="463"/>
      <c r="R27" s="463"/>
      <c r="S27" s="463"/>
      <c r="T27" s="463"/>
      <c r="U27" s="463"/>
      <c r="V27" s="463"/>
      <c r="W27" s="463"/>
      <c r="X27" s="463"/>
      <c r="Y27" s="463"/>
      <c r="Z27" s="463"/>
      <c r="AA27" s="463"/>
      <c r="AB27" s="463"/>
      <c r="AC27" s="463"/>
      <c r="AD27" s="463"/>
      <c r="AE27" s="162"/>
      <c r="AF27" s="159"/>
      <c r="AG27" s="880"/>
      <c r="AH27" s="160"/>
      <c r="AI27" s="160"/>
      <c r="AJ27" s="160"/>
      <c r="AK27" s="160"/>
      <c r="AL27" s="160"/>
      <c r="AM27" s="160"/>
      <c r="AN27" s="160"/>
      <c r="AO27" s="160"/>
      <c r="AP27" s="160"/>
      <c r="AQ27" s="160"/>
      <c r="AR27" s="160"/>
      <c r="CC27" s="161"/>
    </row>
    <row r="28" spans="1:84" ht="15.95" customHeight="1">
      <c r="B28" s="903" t="s">
        <v>177</v>
      </c>
      <c r="C28" s="904"/>
      <c r="D28" s="904"/>
      <c r="E28" s="904"/>
      <c r="F28" s="904"/>
      <c r="G28" s="904"/>
      <c r="H28" s="905"/>
      <c r="I28" s="899"/>
      <c r="J28" s="900"/>
      <c r="K28" s="900"/>
      <c r="L28" s="900"/>
      <c r="M28" s="900"/>
      <c r="N28" s="900"/>
      <c r="O28" s="900"/>
      <c r="P28" s="900"/>
      <c r="Q28" s="900"/>
      <c r="R28" s="900"/>
      <c r="S28" s="900"/>
      <c r="T28" s="900"/>
      <c r="U28" s="900"/>
      <c r="V28" s="900"/>
      <c r="W28" s="900"/>
      <c r="X28" s="900"/>
      <c r="Y28" s="900"/>
      <c r="Z28" s="900"/>
      <c r="AA28" s="900"/>
      <c r="AB28" s="900"/>
      <c r="AC28" s="900"/>
      <c r="AD28" s="901"/>
      <c r="AE28" s="162"/>
      <c r="AF28" s="159"/>
      <c r="AG28" s="880"/>
      <c r="AH28" s="160"/>
      <c r="AI28" s="160"/>
      <c r="AJ28" s="160"/>
      <c r="AK28" s="160"/>
      <c r="AL28" s="160"/>
      <c r="AM28" s="160"/>
      <c r="AN28" s="160"/>
      <c r="AO28" s="160"/>
      <c r="AP28" s="160"/>
      <c r="AQ28" s="160"/>
      <c r="AR28" s="160"/>
      <c r="AS28" s="160"/>
      <c r="AT28" s="160"/>
      <c r="AU28" s="160"/>
      <c r="CF28" s="161"/>
    </row>
    <row r="29" spans="1:84" ht="15.95" customHeight="1">
      <c r="B29" s="903" t="s">
        <v>178</v>
      </c>
      <c r="C29" s="904"/>
      <c r="D29" s="904"/>
      <c r="E29" s="904"/>
      <c r="F29" s="904"/>
      <c r="G29" s="904"/>
      <c r="H29" s="905"/>
      <c r="I29" s="899"/>
      <c r="J29" s="900"/>
      <c r="K29" s="900"/>
      <c r="L29" s="900"/>
      <c r="M29" s="900"/>
      <c r="N29" s="900"/>
      <c r="O29" s="900"/>
      <c r="P29" s="900"/>
      <c r="Q29" s="900"/>
      <c r="R29" s="900"/>
      <c r="S29" s="900"/>
      <c r="T29" s="900"/>
      <c r="U29" s="900"/>
      <c r="V29" s="900"/>
      <c r="W29" s="900"/>
      <c r="X29" s="900"/>
      <c r="Y29" s="900"/>
      <c r="Z29" s="900"/>
      <c r="AA29" s="900"/>
      <c r="AB29" s="900"/>
      <c r="AC29" s="900"/>
      <c r="AD29" s="901"/>
      <c r="AE29" s="162"/>
      <c r="AF29" s="159"/>
      <c r="AG29" s="880"/>
      <c r="AH29" s="160"/>
      <c r="AI29" s="160"/>
      <c r="AJ29" s="160"/>
      <c r="AK29" s="160"/>
      <c r="AL29" s="160"/>
      <c r="AM29" s="160"/>
      <c r="AN29" s="160"/>
      <c r="AO29" s="160"/>
      <c r="AP29" s="160"/>
      <c r="AQ29" s="160"/>
      <c r="AR29" s="160"/>
      <c r="AS29" s="160"/>
      <c r="AT29" s="160"/>
      <c r="AU29" s="160"/>
      <c r="CF29" s="161"/>
    </row>
    <row r="30" spans="1:84" ht="15.95" customHeight="1">
      <c r="B30" s="903" t="s">
        <v>179</v>
      </c>
      <c r="C30" s="904"/>
      <c r="D30" s="904"/>
      <c r="E30" s="904"/>
      <c r="F30" s="904"/>
      <c r="G30" s="904"/>
      <c r="H30" s="905"/>
      <c r="I30" s="899"/>
      <c r="J30" s="900"/>
      <c r="K30" s="900"/>
      <c r="L30" s="900"/>
      <c r="M30" s="900"/>
      <c r="N30" s="900"/>
      <c r="O30" s="900"/>
      <c r="P30" s="900"/>
      <c r="Q30" s="900"/>
      <c r="R30" s="900"/>
      <c r="S30" s="900"/>
      <c r="T30" s="900"/>
      <c r="U30" s="900"/>
      <c r="V30" s="900"/>
      <c r="W30" s="900"/>
      <c r="X30" s="900"/>
      <c r="Y30" s="900"/>
      <c r="Z30" s="900"/>
      <c r="AA30" s="900"/>
      <c r="AB30" s="900"/>
      <c r="AC30" s="900"/>
      <c r="AD30" s="901"/>
      <c r="AE30" s="162"/>
      <c r="AF30" s="159"/>
      <c r="AG30" s="880"/>
      <c r="AH30" s="160"/>
      <c r="AI30" s="160"/>
      <c r="AJ30" s="160"/>
      <c r="AK30" s="160"/>
      <c r="AL30" s="160"/>
      <c r="AM30" s="160"/>
      <c r="AN30" s="160"/>
      <c r="AO30" s="160"/>
      <c r="AP30" s="160"/>
      <c r="AQ30" s="160"/>
      <c r="AR30" s="160"/>
      <c r="AS30" s="160"/>
      <c r="AT30" s="160"/>
      <c r="AU30" s="160"/>
      <c r="CF30" s="161"/>
    </row>
    <row r="31" spans="1:84" ht="15.95" customHeight="1">
      <c r="B31" s="903" t="s">
        <v>180</v>
      </c>
      <c r="C31" s="904"/>
      <c r="D31" s="904"/>
      <c r="E31" s="904"/>
      <c r="F31" s="904"/>
      <c r="G31" s="904"/>
      <c r="H31" s="905"/>
      <c r="I31" s="899"/>
      <c r="J31" s="900"/>
      <c r="K31" s="900"/>
      <c r="L31" s="900"/>
      <c r="M31" s="900"/>
      <c r="N31" s="900"/>
      <c r="O31" s="900"/>
      <c r="P31" s="900"/>
      <c r="Q31" s="900"/>
      <c r="R31" s="900"/>
      <c r="S31" s="900"/>
      <c r="T31" s="900"/>
      <c r="U31" s="900"/>
      <c r="V31" s="900"/>
      <c r="W31" s="900"/>
      <c r="X31" s="900"/>
      <c r="Y31" s="900"/>
      <c r="Z31" s="900"/>
      <c r="AA31" s="900"/>
      <c r="AB31" s="900"/>
      <c r="AC31" s="900"/>
      <c r="AD31" s="901"/>
      <c r="AE31" s="162"/>
      <c r="AF31" s="159"/>
      <c r="AG31" s="880"/>
      <c r="AH31" s="160"/>
      <c r="AI31" s="160"/>
      <c r="AJ31" s="160"/>
      <c r="AK31" s="160"/>
      <c r="AL31" s="160"/>
      <c r="AM31" s="160"/>
      <c r="AN31" s="160"/>
      <c r="AO31" s="160"/>
      <c r="AP31" s="160"/>
      <c r="AQ31" s="160"/>
      <c r="AR31" s="160"/>
      <c r="AS31" s="160"/>
      <c r="AT31" s="160"/>
      <c r="AU31" s="160"/>
      <c r="CF31" s="161"/>
    </row>
    <row r="32" spans="1:84" ht="15.95" customHeight="1">
      <c r="B32" s="903" t="s">
        <v>154</v>
      </c>
      <c r="C32" s="904"/>
      <c r="D32" s="904"/>
      <c r="E32" s="904"/>
      <c r="F32" s="904"/>
      <c r="G32" s="904"/>
      <c r="H32" s="905"/>
      <c r="I32" s="899"/>
      <c r="J32" s="900"/>
      <c r="K32" s="900"/>
      <c r="L32" s="900"/>
      <c r="M32" s="900"/>
      <c r="N32" s="900"/>
      <c r="O32" s="900"/>
      <c r="P32" s="900"/>
      <c r="Q32" s="900"/>
      <c r="R32" s="900"/>
      <c r="S32" s="900"/>
      <c r="T32" s="900"/>
      <c r="U32" s="900"/>
      <c r="V32" s="900"/>
      <c r="W32" s="900"/>
      <c r="X32" s="900"/>
      <c r="Y32" s="900"/>
      <c r="Z32" s="900"/>
      <c r="AA32" s="900"/>
      <c r="AB32" s="900"/>
      <c r="AC32" s="900"/>
      <c r="AD32" s="901"/>
      <c r="AE32" s="162"/>
      <c r="AF32" s="159"/>
      <c r="AG32" s="880"/>
      <c r="AH32" s="160"/>
      <c r="AI32" s="160"/>
      <c r="AJ32" s="160"/>
      <c r="AK32" s="160"/>
      <c r="AL32" s="160"/>
      <c r="AM32" s="160"/>
      <c r="AN32" s="160"/>
      <c r="AO32" s="160"/>
      <c r="AP32" s="160"/>
      <c r="AQ32" s="160"/>
      <c r="AR32" s="160"/>
      <c r="AS32" s="160"/>
      <c r="AT32" s="160"/>
      <c r="AU32" s="160"/>
      <c r="CF32" s="161"/>
    </row>
    <row r="33" spans="1:84" ht="15.95" customHeight="1">
      <c r="B33" s="903" t="s">
        <v>181</v>
      </c>
      <c r="C33" s="904"/>
      <c r="D33" s="904"/>
      <c r="E33" s="904"/>
      <c r="F33" s="904"/>
      <c r="G33" s="904"/>
      <c r="H33" s="905"/>
      <c r="I33" s="899"/>
      <c r="J33" s="900"/>
      <c r="K33" s="900"/>
      <c r="L33" s="900"/>
      <c r="M33" s="900"/>
      <c r="N33" s="900"/>
      <c r="O33" s="900"/>
      <c r="P33" s="900"/>
      <c r="Q33" s="900"/>
      <c r="R33" s="900"/>
      <c r="S33" s="900"/>
      <c r="T33" s="900"/>
      <c r="U33" s="900"/>
      <c r="V33" s="900"/>
      <c r="W33" s="900"/>
      <c r="X33" s="900"/>
      <c r="Y33" s="900"/>
      <c r="Z33" s="900"/>
      <c r="AA33" s="900"/>
      <c r="AB33" s="900"/>
      <c r="AC33" s="900"/>
      <c r="AD33" s="901"/>
      <c r="AE33" s="162"/>
      <c r="AF33" s="159"/>
      <c r="AG33" s="880"/>
      <c r="AH33" s="160"/>
      <c r="AI33" s="160"/>
      <c r="AJ33" s="160"/>
      <c r="AK33" s="160"/>
      <c r="AL33" s="160"/>
      <c r="AM33" s="160"/>
      <c r="AN33" s="160"/>
      <c r="AO33" s="160"/>
      <c r="AP33" s="160"/>
      <c r="AQ33" s="160"/>
      <c r="AR33" s="160"/>
      <c r="AS33" s="160"/>
      <c r="AT33" s="160"/>
      <c r="AU33" s="160"/>
      <c r="CF33" s="161"/>
    </row>
    <row r="34" spans="1:84" ht="15.95" customHeight="1">
      <c r="B34" s="903" t="s">
        <v>156</v>
      </c>
      <c r="C34" s="904"/>
      <c r="D34" s="904"/>
      <c r="E34" s="904"/>
      <c r="F34" s="904"/>
      <c r="G34" s="904"/>
      <c r="H34" s="905"/>
      <c r="I34" s="899"/>
      <c r="J34" s="900"/>
      <c r="K34" s="900"/>
      <c r="L34" s="900"/>
      <c r="M34" s="900"/>
      <c r="N34" s="900"/>
      <c r="O34" s="900"/>
      <c r="P34" s="900"/>
      <c r="Q34" s="900"/>
      <c r="R34" s="900"/>
      <c r="S34" s="900"/>
      <c r="T34" s="900"/>
      <c r="U34" s="900"/>
      <c r="V34" s="900"/>
      <c r="W34" s="900"/>
      <c r="X34" s="900"/>
      <c r="Y34" s="900"/>
      <c r="Z34" s="900"/>
      <c r="AA34" s="900"/>
      <c r="AB34" s="900"/>
      <c r="AC34" s="900"/>
      <c r="AD34" s="901"/>
      <c r="AE34" s="162"/>
      <c r="AF34" s="159"/>
      <c r="AG34" s="880"/>
      <c r="AH34" s="160"/>
      <c r="AI34" s="160"/>
      <c r="AJ34" s="160"/>
      <c r="AK34" s="160"/>
      <c r="AL34" s="160"/>
      <c r="AM34" s="160"/>
      <c r="AN34" s="160"/>
      <c r="AO34" s="160"/>
      <c r="AP34" s="160"/>
      <c r="AQ34" s="160"/>
      <c r="AR34" s="160"/>
      <c r="AS34" s="160"/>
      <c r="AT34" s="160"/>
      <c r="AU34" s="160"/>
      <c r="CF34" s="161"/>
    </row>
    <row r="35" spans="1:84">
      <c r="B35" s="176"/>
      <c r="C35" s="176"/>
      <c r="D35" s="176"/>
      <c r="E35" s="176"/>
      <c r="F35" s="176"/>
      <c r="G35" s="176"/>
      <c r="H35" s="176"/>
      <c r="I35" s="177"/>
      <c r="J35" s="177"/>
      <c r="K35" s="177"/>
      <c r="L35" s="177"/>
      <c r="M35" s="177"/>
      <c r="N35" s="177"/>
      <c r="O35" s="177"/>
      <c r="P35" s="177"/>
      <c r="Q35" s="177"/>
      <c r="R35" s="177"/>
      <c r="S35" s="177"/>
      <c r="T35" s="177"/>
      <c r="U35" s="177"/>
      <c r="V35" s="177"/>
      <c r="W35" s="177"/>
      <c r="X35" s="177"/>
      <c r="Y35" s="177"/>
      <c r="Z35" s="177"/>
      <c r="AA35" s="177"/>
      <c r="AB35" s="177"/>
      <c r="AC35" s="177"/>
      <c r="AD35" s="177"/>
      <c r="AE35" s="162"/>
      <c r="AF35" s="159"/>
      <c r="AG35" s="880"/>
      <c r="AH35" s="160"/>
      <c r="AI35" s="160"/>
      <c r="AJ35" s="160"/>
      <c r="AK35" s="160"/>
      <c r="AL35" s="160"/>
      <c r="AM35" s="160"/>
      <c r="AN35" s="160"/>
      <c r="AO35" s="160"/>
      <c r="AP35" s="160"/>
      <c r="AQ35" s="160"/>
      <c r="AR35" s="160"/>
      <c r="AS35" s="160"/>
      <c r="AT35" s="160"/>
      <c r="AU35" s="160"/>
      <c r="CF35" s="161"/>
    </row>
    <row r="36" spans="1:84" ht="13.5" customHeight="1">
      <c r="B36" s="176"/>
      <c r="C36" s="176"/>
      <c r="D36" s="176"/>
      <c r="E36" s="176"/>
      <c r="F36" s="176"/>
      <c r="G36" s="176"/>
      <c r="H36" s="176"/>
      <c r="I36" s="177"/>
      <c r="J36" s="177"/>
      <c r="K36" s="177"/>
      <c r="L36" s="177"/>
      <c r="M36" s="177"/>
      <c r="N36" s="177"/>
      <c r="O36" s="177"/>
      <c r="P36" s="177"/>
      <c r="Q36" s="177"/>
      <c r="R36" s="916" t="s">
        <v>182</v>
      </c>
      <c r="S36" s="917"/>
      <c r="T36" s="922" t="s">
        <v>183</v>
      </c>
      <c r="U36" s="923"/>
      <c r="V36" s="923"/>
      <c r="W36" s="923"/>
      <c r="X36" s="923"/>
      <c r="Y36" s="923"/>
      <c r="Z36" s="922" t="s">
        <v>184</v>
      </c>
      <c r="AA36" s="923"/>
      <c r="AB36" s="925"/>
      <c r="AC36" s="177"/>
      <c r="AD36" s="177"/>
      <c r="AE36" s="162"/>
      <c r="AF36" s="159"/>
      <c r="AG36" s="880"/>
      <c r="AH36" s="160"/>
      <c r="AI36" s="160"/>
      <c r="AJ36" s="160"/>
      <c r="AK36" s="160"/>
      <c r="AL36" s="160"/>
      <c r="AM36" s="160"/>
      <c r="AN36" s="160"/>
      <c r="AO36" s="160"/>
      <c r="AP36" s="160"/>
      <c r="AQ36" s="160"/>
      <c r="AR36" s="160"/>
      <c r="AS36" s="160"/>
      <c r="AT36" s="160"/>
      <c r="AU36" s="160"/>
      <c r="CF36" s="161"/>
    </row>
    <row r="37" spans="1:84">
      <c r="B37" s="176"/>
      <c r="C37" s="176"/>
      <c r="D37" s="176"/>
      <c r="E37" s="176"/>
      <c r="F37" s="176"/>
      <c r="G37" s="176"/>
      <c r="H37" s="176"/>
      <c r="I37" s="177"/>
      <c r="J37" s="177"/>
      <c r="K37" s="177"/>
      <c r="L37" s="177"/>
      <c r="M37" s="177"/>
      <c r="N37" s="177"/>
      <c r="O37" s="177"/>
      <c r="P37" s="177"/>
      <c r="Q37" s="177"/>
      <c r="R37" s="918"/>
      <c r="S37" s="919"/>
      <c r="T37" s="906"/>
      <c r="U37" s="907"/>
      <c r="V37" s="907"/>
      <c r="W37" s="907"/>
      <c r="X37" s="907"/>
      <c r="Y37" s="908"/>
      <c r="Z37" s="906"/>
      <c r="AA37" s="907"/>
      <c r="AB37" s="908"/>
      <c r="AC37" s="177"/>
      <c r="AD37" s="177"/>
      <c r="AE37" s="162"/>
      <c r="AF37" s="159"/>
      <c r="AG37" s="880"/>
      <c r="AH37" s="160"/>
      <c r="AI37" s="160"/>
      <c r="AJ37" s="160"/>
      <c r="AK37" s="160"/>
      <c r="AL37" s="160"/>
      <c r="AM37" s="160"/>
      <c r="AN37" s="160"/>
      <c r="AO37" s="160"/>
      <c r="AP37" s="160"/>
      <c r="AQ37" s="160"/>
      <c r="AR37" s="160"/>
      <c r="AS37" s="160"/>
      <c r="AT37" s="160"/>
      <c r="AU37" s="160"/>
      <c r="CF37" s="161"/>
    </row>
    <row r="38" spans="1:84">
      <c r="B38" s="176"/>
      <c r="C38" s="176"/>
      <c r="D38" s="176"/>
      <c r="E38" s="176"/>
      <c r="F38" s="176"/>
      <c r="G38" s="176"/>
      <c r="H38" s="176"/>
      <c r="I38" s="177"/>
      <c r="J38" s="177"/>
      <c r="K38" s="177"/>
      <c r="L38" s="177"/>
      <c r="M38" s="177"/>
      <c r="N38" s="177"/>
      <c r="O38" s="177"/>
      <c r="P38" s="177"/>
      <c r="Q38" s="177"/>
      <c r="R38" s="918"/>
      <c r="S38" s="919"/>
      <c r="T38" s="909"/>
      <c r="U38" s="910"/>
      <c r="V38" s="910"/>
      <c r="W38" s="910"/>
      <c r="X38" s="910"/>
      <c r="Y38" s="911"/>
      <c r="Z38" s="909"/>
      <c r="AA38" s="910"/>
      <c r="AB38" s="911"/>
      <c r="AC38" s="177"/>
      <c r="AD38" s="177"/>
      <c r="AE38" s="162"/>
      <c r="AF38" s="159"/>
      <c r="AG38" s="880"/>
      <c r="AH38" s="160"/>
      <c r="AI38" s="160"/>
      <c r="AJ38" s="160"/>
      <c r="AK38" s="160"/>
      <c r="AL38" s="160"/>
      <c r="AM38" s="160"/>
      <c r="AN38" s="160"/>
      <c r="AO38" s="160"/>
      <c r="AP38" s="160"/>
      <c r="AQ38" s="160"/>
      <c r="AR38" s="160"/>
      <c r="AS38" s="160"/>
      <c r="AT38" s="160"/>
      <c r="AU38" s="160"/>
      <c r="CF38" s="161"/>
    </row>
    <row r="39" spans="1:84">
      <c r="B39" s="176"/>
      <c r="C39" s="176"/>
      <c r="D39" s="176"/>
      <c r="E39" s="176"/>
      <c r="F39" s="176"/>
      <c r="G39" s="176"/>
      <c r="H39" s="176"/>
      <c r="I39" s="177"/>
      <c r="J39" s="177"/>
      <c r="K39" s="177"/>
      <c r="L39" s="177"/>
      <c r="M39" s="177"/>
      <c r="N39" s="177"/>
      <c r="O39" s="177"/>
      <c r="P39" s="177"/>
      <c r="Q39" s="177"/>
      <c r="R39" s="920"/>
      <c r="S39" s="921"/>
      <c r="T39" s="912"/>
      <c r="U39" s="913"/>
      <c r="V39" s="913"/>
      <c r="W39" s="913"/>
      <c r="X39" s="913"/>
      <c r="Y39" s="914"/>
      <c r="Z39" s="912"/>
      <c r="AA39" s="913"/>
      <c r="AB39" s="914"/>
      <c r="AC39" s="177"/>
      <c r="AD39" s="177"/>
      <c r="AE39" s="162"/>
      <c r="AF39" s="159"/>
      <c r="AG39" s="880"/>
      <c r="AH39" s="160"/>
      <c r="AI39" s="160"/>
      <c r="AJ39" s="160"/>
      <c r="AK39" s="160"/>
      <c r="AL39" s="160"/>
      <c r="AM39" s="160"/>
      <c r="AN39" s="160"/>
      <c r="AO39" s="160"/>
      <c r="AP39" s="160"/>
      <c r="AQ39" s="160"/>
      <c r="AR39" s="160"/>
      <c r="AS39" s="160"/>
      <c r="AT39" s="160"/>
      <c r="AU39" s="160"/>
      <c r="CF39" s="161"/>
    </row>
    <row r="40" spans="1:84" s="166" customFormat="1" ht="27.75" customHeight="1">
      <c r="A40" s="902" t="s">
        <v>185</v>
      </c>
      <c r="B40" s="902"/>
      <c r="C40" s="902"/>
      <c r="D40" s="902"/>
      <c r="E40" s="902"/>
      <c r="F40" s="902"/>
      <c r="G40" s="902"/>
      <c r="H40" s="902"/>
      <c r="I40" s="902"/>
      <c r="J40" s="902"/>
      <c r="K40" s="902"/>
      <c r="L40" s="902"/>
      <c r="M40" s="902"/>
      <c r="N40" s="902"/>
      <c r="O40" s="902"/>
      <c r="P40" s="902"/>
      <c r="Q40" s="902"/>
      <c r="R40" s="902"/>
      <c r="S40" s="902"/>
      <c r="T40" s="902"/>
      <c r="U40" s="902"/>
      <c r="V40" s="902"/>
      <c r="W40" s="902"/>
      <c r="X40" s="902"/>
      <c r="Y40" s="902"/>
      <c r="Z40" s="902"/>
      <c r="AA40" s="902"/>
      <c r="AB40" s="902"/>
      <c r="AC40" s="902"/>
      <c r="AD40" s="902"/>
      <c r="AE40" s="902"/>
      <c r="AF40" s="164"/>
      <c r="AG40" s="880"/>
      <c r="AH40" s="165"/>
      <c r="AI40" s="165"/>
      <c r="AJ40" s="165"/>
      <c r="AK40" s="165"/>
      <c r="AL40" s="165"/>
      <c r="AM40" s="165"/>
      <c r="AN40" s="165"/>
      <c r="AO40" s="165"/>
      <c r="AP40" s="165"/>
      <c r="AQ40" s="165"/>
      <c r="AR40" s="165"/>
      <c r="CC40" s="167"/>
    </row>
    <row r="41" spans="1:84" ht="1.5" customHeight="1">
      <c r="A41" s="169"/>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70"/>
      <c r="AG41" s="880"/>
      <c r="AH41" s="160"/>
      <c r="AI41" s="160"/>
      <c r="AJ41" s="160"/>
      <c r="AK41" s="160"/>
      <c r="AL41" s="160"/>
      <c r="AM41" s="160"/>
      <c r="AN41" s="160"/>
      <c r="AO41" s="160"/>
      <c r="AP41" s="160"/>
      <c r="AQ41" s="160"/>
      <c r="AR41" s="160"/>
    </row>
    <row r="42" spans="1:84">
      <c r="A42" s="160" t="s">
        <v>157</v>
      </c>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row>
    <row r="43" spans="1:84" s="158" customFormat="1" ht="13.5" customHeight="1">
      <c r="A43" s="171"/>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2" t="s">
        <v>158</v>
      </c>
      <c r="AI43" s="172" t="s">
        <v>159</v>
      </c>
      <c r="AJ43" s="172" t="s">
        <v>160</v>
      </c>
      <c r="AK43" s="172" t="s">
        <v>161</v>
      </c>
      <c r="AL43" s="172" t="s">
        <v>162</v>
      </c>
      <c r="AM43" s="172" t="s">
        <v>163</v>
      </c>
      <c r="AN43" s="172" t="s">
        <v>164</v>
      </c>
      <c r="AO43" s="172" t="e">
        <f>+#REF!</f>
        <v>#REF!</v>
      </c>
      <c r="AP43" s="172" t="e">
        <f>+#REF!</f>
        <v>#REF!</v>
      </c>
      <c r="AQ43" s="171"/>
      <c r="AR43" s="171"/>
    </row>
    <row r="44" spans="1:84" s="158" customFormat="1" ht="74.25" customHeight="1">
      <c r="A44" s="171"/>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2">
        <f>I28</f>
        <v>0</v>
      </c>
      <c r="AI44" s="172">
        <f>I29</f>
        <v>0</v>
      </c>
      <c r="AJ44" s="172">
        <f>I30</f>
        <v>0</v>
      </c>
      <c r="AK44" s="172">
        <f>I31</f>
        <v>0</v>
      </c>
      <c r="AL44" s="172">
        <f>I32</f>
        <v>0</v>
      </c>
      <c r="AM44" s="172">
        <f>I33</f>
        <v>0</v>
      </c>
      <c r="AN44" s="172">
        <f>I34</f>
        <v>0</v>
      </c>
      <c r="AO44" s="172" t="e">
        <f>#REF!</f>
        <v>#REF!</v>
      </c>
      <c r="AP44" s="172" t="e">
        <f>#REF!</f>
        <v>#REF!</v>
      </c>
      <c r="AQ44" s="171"/>
      <c r="AR44" s="171"/>
    </row>
    <row r="45" spans="1:84">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row>
    <row r="46" spans="1:84">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row>
    <row r="47" spans="1:84">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row>
    <row r="48" spans="1:84">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row>
    <row r="49" spans="1:44">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row>
    <row r="50" spans="1:44">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row>
    <row r="51" spans="1:44">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row>
    <row r="52" spans="1:44">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row>
    <row r="53" spans="1:44">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row>
    <row r="54" spans="1:44">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row>
    <row r="55" spans="1:44">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c r="AO55" s="160"/>
      <c r="AP55" s="160"/>
      <c r="AQ55" s="160"/>
      <c r="AR55" s="160"/>
    </row>
  </sheetData>
  <mergeCells count="30">
    <mergeCell ref="T37:Y39"/>
    <mergeCell ref="R36:S39"/>
    <mergeCell ref="Z1:AD1"/>
    <mergeCell ref="T36:Y36"/>
    <mergeCell ref="A9:AE10"/>
    <mergeCell ref="B30:H30"/>
    <mergeCell ref="B31:H31"/>
    <mergeCell ref="I32:AD32"/>
    <mergeCell ref="B29:H29"/>
    <mergeCell ref="Z36:AB36"/>
    <mergeCell ref="B32:H32"/>
    <mergeCell ref="I30:AD30"/>
    <mergeCell ref="I31:AD31"/>
    <mergeCell ref="I29:AD29"/>
    <mergeCell ref="AG1:AG41"/>
    <mergeCell ref="W2:AE2"/>
    <mergeCell ref="B17:AD26"/>
    <mergeCell ref="B16:AD16"/>
    <mergeCell ref="I34:AD34"/>
    <mergeCell ref="A40:AE40"/>
    <mergeCell ref="I33:AD33"/>
    <mergeCell ref="B28:H28"/>
    <mergeCell ref="Z37:AB39"/>
    <mergeCell ref="B33:H33"/>
    <mergeCell ref="B34:H34"/>
    <mergeCell ref="I28:AD28"/>
    <mergeCell ref="V5:AD5"/>
    <mergeCell ref="V6:AD6"/>
    <mergeCell ref="V7:AD7"/>
    <mergeCell ref="B12:AD14"/>
  </mergeCells>
  <phoneticPr fontId="5"/>
  <conditionalFormatting sqref="AH44:AP44">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scale="98" orientation="portrait" horizontalDpi="1200" verticalDpi="1200" r:id="rId1"/>
  <headerFooter alignWithMargins="0"/>
  <rowBreaks count="1" manualBreakCount="1">
    <brk id="40" max="16383" man="1"/>
  </rowBreaks>
  <colBreaks count="1" manualBreakCount="1">
    <brk id="3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E46"/>
  <sheetViews>
    <sheetView view="pageBreakPreview" zoomScaleNormal="85" zoomScaleSheetLayoutView="100" workbookViewId="0">
      <selection activeCell="M35" sqref="M35"/>
    </sheetView>
  </sheetViews>
  <sheetFormatPr defaultColWidth="9.140625" defaultRowHeight="12"/>
  <cols>
    <col min="1" max="1" width="1.7109375" style="1" customWidth="1"/>
    <col min="2" max="2" width="31.7109375" style="1" customWidth="1"/>
    <col min="3" max="4" width="14.7109375" style="1" customWidth="1"/>
    <col min="5" max="5" width="31.7109375" style="1" customWidth="1"/>
    <col min="6" max="6" width="1.7109375" style="1" customWidth="1"/>
    <col min="7" max="16384" width="9.140625" style="1"/>
  </cols>
  <sheetData>
    <row r="1" spans="2:5">
      <c r="B1" s="928" t="s">
        <v>68</v>
      </c>
      <c r="C1" s="928"/>
      <c r="D1" s="928"/>
      <c r="E1" s="928"/>
    </row>
    <row r="13" spans="2:5" ht="18.75">
      <c r="B13" s="927" t="s">
        <v>77</v>
      </c>
      <c r="C13" s="927"/>
      <c r="D13" s="927"/>
      <c r="E13" s="927"/>
    </row>
    <row r="14" spans="2:5" ht="18.75">
      <c r="B14" s="3"/>
      <c r="C14" s="3"/>
      <c r="D14" s="3"/>
      <c r="E14" s="3"/>
    </row>
    <row r="15" spans="2:5" ht="18.75">
      <c r="B15" s="927" t="s">
        <v>61</v>
      </c>
      <c r="C15" s="927"/>
      <c r="D15" s="927"/>
      <c r="E15" s="927"/>
    </row>
    <row r="16" spans="2:5" ht="18.75">
      <c r="B16" s="927" t="s">
        <v>0</v>
      </c>
      <c r="C16" s="927"/>
      <c r="D16" s="927"/>
      <c r="E16" s="927"/>
    </row>
    <row r="43" spans="2:5" ht="17.25">
      <c r="B43" s="926" t="s">
        <v>78</v>
      </c>
      <c r="C43" s="926"/>
      <c r="D43" s="926"/>
      <c r="E43" s="926"/>
    </row>
    <row r="46" spans="2:5" ht="21.75" customHeight="1">
      <c r="C46" s="4" t="s">
        <v>1</v>
      </c>
      <c r="D46" s="5"/>
    </row>
  </sheetData>
  <customSheetViews>
    <customSheetView guid="{1E432D73-D559-4735-96E9-E42C2997E3E5}" showPageBreaks="1" showGridLines="0" printArea="1" view="pageBreakPreview">
      <selection activeCell="G9" sqref="G9"/>
      <pageMargins left="0.7" right="0.7" top="0.75" bottom="0.75" header="0.3" footer="0.3"/>
    </customSheetView>
  </customSheetViews>
  <mergeCells count="5">
    <mergeCell ref="B43:E43"/>
    <mergeCell ref="B15:E15"/>
    <mergeCell ref="B13:E13"/>
    <mergeCell ref="B16:E16"/>
    <mergeCell ref="B1:E1"/>
  </mergeCells>
  <phoneticPr fontId="5"/>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24</vt:i4>
      </vt:variant>
    </vt:vector>
  </HeadingPairs>
  <TitlesOfParts>
    <vt:vector size="52" baseType="lpstr">
      <vt:lpstr>様式1-1</vt:lpstr>
      <vt:lpstr>様式1-2</vt:lpstr>
      <vt:lpstr>様式1-3</vt:lpstr>
      <vt:lpstr>様式1-4</vt:lpstr>
      <vt:lpstr>様式1-5</vt:lpstr>
      <vt:lpstr>様式1-6</vt:lpstr>
      <vt:lpstr>様式1-7</vt:lpstr>
      <vt:lpstr>様式1-8</vt:lpstr>
      <vt:lpstr>様式5-1</vt:lpstr>
      <vt:lpstr>様式5-2</vt:lpstr>
      <vt:lpstr>様式5-3</vt:lpstr>
      <vt:lpstr>様式5-4</vt:lpstr>
      <vt:lpstr>様式5-5</vt:lpstr>
      <vt:lpstr>様式5-6</vt:lpstr>
      <vt:lpstr>様式5-7</vt:lpstr>
      <vt:lpstr>様式5-8</vt:lpstr>
      <vt:lpstr>様式5-9</vt:lpstr>
      <vt:lpstr>様式5-10</vt:lpstr>
      <vt:lpstr>様式5-11</vt:lpstr>
      <vt:lpstr>様式7-8</vt:lpstr>
      <vt:lpstr>様式9-1</vt:lpstr>
      <vt:lpstr>様式9-2 </vt:lpstr>
      <vt:lpstr>様式9-3 </vt:lpstr>
      <vt:lpstr>様式9-4</vt:lpstr>
      <vt:lpstr>様式9-5</vt:lpstr>
      <vt:lpstr>別紙1</vt:lpstr>
      <vt:lpstr>別紙2</vt:lpstr>
      <vt:lpstr>別紙3</vt:lpstr>
      <vt:lpstr>'様式1-1'!Print_Area</vt:lpstr>
      <vt:lpstr>'様式1-2'!Print_Area</vt:lpstr>
      <vt:lpstr>'様式1-3'!Print_Area</vt:lpstr>
      <vt:lpstr>'様式1-4'!Print_Area</vt:lpstr>
      <vt:lpstr>'様式1-5'!Print_Area</vt:lpstr>
      <vt:lpstr>'様式1-6'!Print_Area</vt:lpstr>
      <vt:lpstr>'様式1-7'!Print_Area</vt:lpstr>
      <vt:lpstr>'様式1-8'!Print_Area</vt:lpstr>
      <vt:lpstr>'様式5-1'!Print_Area</vt:lpstr>
      <vt:lpstr>'様式5-10'!Print_Area</vt:lpstr>
      <vt:lpstr>'様式5-2'!Print_Area</vt:lpstr>
      <vt:lpstr>'様式5-4'!Print_Area</vt:lpstr>
      <vt:lpstr>'様式5-6'!Print_Area</vt:lpstr>
      <vt:lpstr>'様式5-8'!Print_Area</vt:lpstr>
      <vt:lpstr>'様式5-9'!Print_Area</vt:lpstr>
      <vt:lpstr>'様式7-8'!Print_Area</vt:lpstr>
      <vt:lpstr>'様式9-1'!Print_Area</vt:lpstr>
      <vt:lpstr>'様式9-2 '!Print_Area</vt:lpstr>
      <vt:lpstr>'様式9-3 '!Print_Area</vt:lpstr>
      <vt:lpstr>'様式9-4'!Print_Area</vt:lpstr>
      <vt:lpstr>'様式9-5'!Print_Area</vt:lpstr>
      <vt:lpstr>'様式9-2 '!Print_Titles</vt:lpstr>
      <vt:lpstr>'様式9-3 '!Print_Titles</vt:lpstr>
      <vt:lpstr>'様式9-2 '!school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hosaka</cp:lastModifiedBy>
  <cp:lastPrinted>2018-07-19T09:59:51Z</cp:lastPrinted>
  <dcterms:modified xsi:type="dcterms:W3CDTF">2018-07-20T06:42:18Z</dcterms:modified>
</cp:coreProperties>
</file>